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760" yWindow="-30" windowWidth="13665" windowHeight="9930"/>
  </bookViews>
  <sheets>
    <sheet name="Доходы за 1 кв 2025г" sheetId="2" r:id="rId1"/>
  </sheets>
  <calcPr calcId="124519"/>
</workbook>
</file>

<file path=xl/calcChain.xml><?xml version="1.0" encoding="utf-8"?>
<calcChain xmlns="http://schemas.openxmlformats.org/spreadsheetml/2006/main">
  <c r="E19" i="2"/>
  <c r="F19"/>
  <c r="G19"/>
  <c r="D19"/>
  <c r="M8"/>
  <c r="M9"/>
  <c r="L9"/>
  <c r="K9"/>
  <c r="J9"/>
  <c r="I9"/>
  <c r="H9"/>
  <c r="D30"/>
  <c r="D29"/>
  <c r="D20"/>
  <c r="D15"/>
  <c r="D10"/>
  <c r="D6" s="1"/>
  <c r="E29"/>
  <c r="F29"/>
  <c r="G29"/>
  <c r="E30"/>
  <c r="F30"/>
  <c r="G30"/>
  <c r="E20"/>
  <c r="F20"/>
  <c r="G20"/>
  <c r="E15"/>
  <c r="F15"/>
  <c r="G15"/>
  <c r="E10"/>
  <c r="F10"/>
  <c r="F6" s="1"/>
  <c r="G10"/>
  <c r="G6" l="1"/>
  <c r="G28" s="1"/>
  <c r="E6"/>
  <c r="E28" s="1"/>
  <c r="E37" s="1"/>
  <c r="D28"/>
  <c r="D37" s="1"/>
  <c r="M10"/>
  <c r="L15"/>
  <c r="H8"/>
  <c r="I8"/>
  <c r="J8"/>
  <c r="K8"/>
  <c r="L8"/>
  <c r="H10"/>
  <c r="I10"/>
  <c r="J10"/>
  <c r="K10"/>
  <c r="H11"/>
  <c r="I11"/>
  <c r="J11"/>
  <c r="K11"/>
  <c r="L11"/>
  <c r="M11"/>
  <c r="H12"/>
  <c r="I12"/>
  <c r="J12"/>
  <c r="K12"/>
  <c r="L12"/>
  <c r="M12"/>
  <c r="H13"/>
  <c r="I13"/>
  <c r="J13"/>
  <c r="K13"/>
  <c r="L13"/>
  <c r="M13"/>
  <c r="H14"/>
  <c r="I14"/>
  <c r="J14"/>
  <c r="K14"/>
  <c r="L14"/>
  <c r="M14"/>
  <c r="H15"/>
  <c r="I15"/>
  <c r="J15"/>
  <c r="K15"/>
  <c r="H16"/>
  <c r="I16"/>
  <c r="J16"/>
  <c r="K16"/>
  <c r="L16"/>
  <c r="M16"/>
  <c r="H17"/>
  <c r="I17"/>
  <c r="J17"/>
  <c r="K17"/>
  <c r="L17"/>
  <c r="M17"/>
  <c r="H18"/>
  <c r="I18"/>
  <c r="J18"/>
  <c r="K18"/>
  <c r="L18"/>
  <c r="M18"/>
  <c r="H19"/>
  <c r="I19"/>
  <c r="J19"/>
  <c r="K19"/>
  <c r="H20"/>
  <c r="I20"/>
  <c r="J20"/>
  <c r="K20"/>
  <c r="H21"/>
  <c r="I21"/>
  <c r="J21"/>
  <c r="K21"/>
  <c r="L21"/>
  <c r="M21"/>
  <c r="H22"/>
  <c r="I22"/>
  <c r="J22"/>
  <c r="K22"/>
  <c r="L22"/>
  <c r="M22"/>
  <c r="H23"/>
  <c r="I23"/>
  <c r="J23"/>
  <c r="K23"/>
  <c r="L23"/>
  <c r="M23"/>
  <c r="H24"/>
  <c r="I24"/>
  <c r="J24"/>
  <c r="K24"/>
  <c r="L24"/>
  <c r="M24"/>
  <c r="H25"/>
  <c r="I25"/>
  <c r="J25"/>
  <c r="K25"/>
  <c r="L25"/>
  <c r="M25"/>
  <c r="H26"/>
  <c r="I26"/>
  <c r="J26"/>
  <c r="K26"/>
  <c r="L26"/>
  <c r="M26"/>
  <c r="H27"/>
  <c r="I27"/>
  <c r="J27"/>
  <c r="K27"/>
  <c r="L27"/>
  <c r="M27"/>
  <c r="H29"/>
  <c r="I29"/>
  <c r="J29"/>
  <c r="K29"/>
  <c r="H30"/>
  <c r="I30"/>
  <c r="J30"/>
  <c r="K30"/>
  <c r="H31"/>
  <c r="I31"/>
  <c r="J31"/>
  <c r="K31"/>
  <c r="L31"/>
  <c r="M31"/>
  <c r="H32"/>
  <c r="I32"/>
  <c r="J32"/>
  <c r="K32"/>
  <c r="L32"/>
  <c r="M32"/>
  <c r="H33"/>
  <c r="I33"/>
  <c r="J33"/>
  <c r="K33"/>
  <c r="L33"/>
  <c r="M33"/>
  <c r="H34"/>
  <c r="I34"/>
  <c r="J34"/>
  <c r="K34"/>
  <c r="L34"/>
  <c r="M34"/>
  <c r="H35"/>
  <c r="I35"/>
  <c r="J35"/>
  <c r="K35"/>
  <c r="L35"/>
  <c r="M35"/>
  <c r="H36"/>
  <c r="I36"/>
  <c r="J36"/>
  <c r="K36"/>
  <c r="L36"/>
  <c r="M36"/>
  <c r="M7"/>
  <c r="K7"/>
  <c r="I7"/>
  <c r="L7"/>
  <c r="J7"/>
  <c r="H7"/>
  <c r="F28"/>
  <c r="F37" s="1"/>
  <c r="M30"/>
  <c r="L20"/>
  <c r="M29"/>
  <c r="J28" l="1"/>
  <c r="I28"/>
  <c r="G37"/>
  <c r="J37" s="1"/>
  <c r="K28"/>
  <c r="H28"/>
  <c r="H37"/>
  <c r="M20"/>
  <c r="L29"/>
  <c r="L30"/>
  <c r="K37"/>
  <c r="K6"/>
  <c r="I6"/>
  <c r="J6"/>
  <c r="M15"/>
  <c r="L10"/>
  <c r="H6"/>
  <c r="I37" l="1"/>
  <c r="M19"/>
  <c r="L19"/>
  <c r="L6" l="1"/>
  <c r="M6"/>
  <c r="L28" l="1"/>
  <c r="M28"/>
  <c r="M37" l="1"/>
  <c r="L37"/>
</calcChain>
</file>

<file path=xl/sharedStrings.xml><?xml version="1.0" encoding="utf-8"?>
<sst xmlns="http://schemas.openxmlformats.org/spreadsheetml/2006/main" count="80" uniqueCount="73">
  <si>
    <t>%</t>
  </si>
  <si>
    <t xml:space="preserve">ИСТОЧНИКИ ДОХОДОВ </t>
  </si>
  <si>
    <t xml:space="preserve">Налоговые доходы в т.ч. </t>
  </si>
  <si>
    <t xml:space="preserve">Неналоговые доходы в т.ч. </t>
  </si>
  <si>
    <t>КБК</t>
  </si>
  <si>
    <t>1 01 02000 01 0000 110</t>
  </si>
  <si>
    <t>1 03 02000 01 0000 110</t>
  </si>
  <si>
    <t>Налог на доходы физических лиц</t>
  </si>
  <si>
    <t xml:space="preserve">Акцизы </t>
  </si>
  <si>
    <t>Налоги на совокупный доход</t>
  </si>
  <si>
    <t>1 05 00000 00 0000 110</t>
  </si>
  <si>
    <t>1 05 01000 00 0000 110</t>
  </si>
  <si>
    <t>1 05 02000 00 0000 110</t>
  </si>
  <si>
    <t>1 05 03000 00 0000 110</t>
  </si>
  <si>
    <t>1 05 04000 00 0000 110</t>
  </si>
  <si>
    <t>1 06 00000 00 0000 110</t>
  </si>
  <si>
    <t>1 06 01000 00 0000 110</t>
  </si>
  <si>
    <t>1 06 06000 00 0000 110</t>
  </si>
  <si>
    <t>Налог на имущество</t>
  </si>
  <si>
    <t>1 08 00000 00 0000 110</t>
  </si>
  <si>
    <t xml:space="preserve">Государственная пошлина </t>
  </si>
  <si>
    <t>Налог, взимаемый в связи с применением упрощенной системы налогообложения</t>
  </si>
  <si>
    <t xml:space="preserve">Налог на имущество физических лиц </t>
  </si>
  <si>
    <t xml:space="preserve">Земельный налог </t>
  </si>
  <si>
    <t xml:space="preserve">Единый налог на вмененный доход </t>
  </si>
  <si>
    <t xml:space="preserve">Единый сельскохозяйственный налог </t>
  </si>
  <si>
    <t>Патентная система налогообложения</t>
  </si>
  <si>
    <t>Доходы от использования имущества, находящегося в государственной и муниципальной собственности</t>
  </si>
  <si>
    <t>1 11 00000 00 0000 120</t>
  </si>
  <si>
    <t>1 12 00000 00 0000 120</t>
  </si>
  <si>
    <t xml:space="preserve">Доходы, получаемые в виде арендной платы за земельные участки </t>
  </si>
  <si>
    <t xml:space="preserve">Доходы от сдачи в аренду имущества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</si>
  <si>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</si>
  <si>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</t>
  </si>
  <si>
    <t>1 13 00000 00 0000 130</t>
  </si>
  <si>
    <t>1 14 00000 00 0000 000</t>
  </si>
  <si>
    <t>Доходы от продажи материальных и нематериальных активов</t>
  </si>
  <si>
    <t>1 16 00000 00 0000 140</t>
  </si>
  <si>
    <t>Штраф, санкции, возмещение ущерба</t>
  </si>
  <si>
    <t>Прочие неналоговые доходы</t>
  </si>
  <si>
    <t>Субсидии бюджетам бюджетной системы РФ</t>
  </si>
  <si>
    <t>Субвенции бюджетам бюджетной системы РФ</t>
  </si>
  <si>
    <t xml:space="preserve">Иные межбюджетные трансферты 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</si>
  <si>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</si>
  <si>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</si>
  <si>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>ВСЕГО ДОХОДОВ</t>
  </si>
  <si>
    <t>Налоговые и неналоговые доходы</t>
  </si>
  <si>
    <t xml:space="preserve">БЕЗВОЗМЕЗДНЫЕ ПОСТУПЛЕНИЯ в т.ч. </t>
  </si>
  <si>
    <t>2 00 00000 00 0000 000</t>
  </si>
  <si>
    <t>2 02 00000 00 0000 000</t>
  </si>
  <si>
    <t>Дотации бюджетам бюджетной системы РФ</t>
  </si>
  <si>
    <t>2 02 10000 00 0000 150</t>
  </si>
  <si>
    <t>2 02 20000 00 0000 150</t>
  </si>
  <si>
    <t>2 02 30000 00 0000 150</t>
  </si>
  <si>
    <t>2 02 40000 00 0000 150</t>
  </si>
  <si>
    <t>2 07 40000 00 0000 150</t>
  </si>
  <si>
    <t>2 19 40000 00 0000 150</t>
  </si>
  <si>
    <t>1 17 00000 00 0000 150</t>
  </si>
  <si>
    <t>от других бюджетов бюджетной системы РФ:</t>
  </si>
  <si>
    <t>2024 год</t>
  </si>
  <si>
    <t xml:space="preserve">утвержденный план </t>
  </si>
  <si>
    <t xml:space="preserve">уточненный план </t>
  </si>
  <si>
    <t>исполнение на 01.04.2024</t>
  </si>
  <si>
    <t xml:space="preserve">Отклонение фактического исполнения от первоначального плана </t>
  </si>
  <si>
    <t>Отклонение фактического исполнения от уточненного плана</t>
  </si>
  <si>
    <t xml:space="preserve">абс. сумма </t>
  </si>
  <si>
    <t xml:space="preserve">Сведения об исполнении бюджета за 1 квартал 2025 года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 </t>
  </si>
  <si>
    <t>2025 год</t>
  </si>
  <si>
    <t>исполнение на 01.04.2025</t>
  </si>
  <si>
    <t xml:space="preserve">Отклонение фактического исполнения 2025 год к 2024 году </t>
  </si>
  <si>
    <t>тыс.рублей</t>
  </si>
  <si>
    <t>Туристический налог</t>
  </si>
  <si>
    <t>1 03 03000 01 0000 110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</si>
</sst>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8">
    <font>
      <sz val="11"/>
      <color theme="1"/>
      <name val="Calibri"/>
      <family val="2"/>
      <charset val="204"/>
      <scheme val="minor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4597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 style="medium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/>
      <right style="medium">
        <color rgb="FF008080"/>
      </right>
      <top/>
      <bottom style="medium">
        <color rgb="FF008080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3" fillId="5" borderId="1" xfId="0" applyNumberFormat="1" applyFont="1" applyFill="1" applyBorder="1" applyAlignment="1">
      <alignment horizontal="center" vertical="center" wrapText="1" readingOrder="1"/>
    </xf>
    <xf numFmtId="49" fontId="0" fillId="0" borderId="0" xfId="0" applyNumberFormat="1" applyAlignment="1">
      <alignment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 readingOrder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left" vertical="center" wrapText="1" readingOrder="1"/>
    </xf>
    <xf numFmtId="4" fontId="3" fillId="3" borderId="1" xfId="0" applyNumberFormat="1" applyFont="1" applyFill="1" applyBorder="1" applyAlignment="1">
      <alignment horizontal="center" vertical="center" wrapText="1" readingOrder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left" vertical="center" wrapText="1" readingOrder="1"/>
    </xf>
    <xf numFmtId="4" fontId="3" fillId="4" borderId="1" xfId="0" applyNumberFormat="1" applyFont="1" applyFill="1" applyBorder="1" applyAlignment="1">
      <alignment horizontal="center" vertical="center" wrapText="1" readingOrder="1"/>
    </xf>
    <xf numFmtId="4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 readingOrder="1"/>
    </xf>
    <xf numFmtId="4" fontId="4" fillId="4" borderId="1" xfId="0" applyNumberFormat="1" applyFont="1" applyFill="1" applyBorder="1" applyAlignment="1">
      <alignment horizontal="center" vertical="center" wrapText="1" readingOrder="1"/>
    </xf>
    <xf numFmtId="4" fontId="2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left" vertical="center" wrapText="1" readingOrder="1"/>
    </xf>
    <xf numFmtId="4" fontId="4" fillId="3" borderId="1" xfId="0" applyNumberFormat="1" applyFont="1" applyFill="1" applyBorder="1" applyAlignment="1">
      <alignment horizontal="center" vertical="center" wrapText="1" readingOrder="1"/>
    </xf>
    <xf numFmtId="4" fontId="7" fillId="4" borderId="1" xfId="0" applyNumberFormat="1" applyFont="1" applyFill="1" applyBorder="1" applyAlignment="1">
      <alignment horizontal="left" vertical="center" wrapText="1" readingOrder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left" vertical="center" wrapText="1" readingOrder="1"/>
    </xf>
    <xf numFmtId="4" fontId="3" fillId="6" borderId="1" xfId="0" applyNumberFormat="1" applyFont="1" applyFill="1" applyBorder="1" applyAlignment="1">
      <alignment horizontal="center" vertical="center" wrapText="1" readingOrder="1"/>
    </xf>
    <xf numFmtId="49" fontId="5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80"/>
      <color rgb="FF8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0"/>
  <sheetViews>
    <sheetView tabSelected="1" topLeftCell="B1" workbookViewId="0">
      <pane xSplit="2" ySplit="5" topLeftCell="D26" activePane="bottomRight" state="frozen"/>
      <selection activeCell="B1" sqref="B1"/>
      <selection pane="topRight" activeCell="D1" sqref="D1"/>
      <selection pane="bottomLeft" activeCell="B6" sqref="B6"/>
      <selection pane="bottomRight" activeCell="G39" sqref="G39"/>
    </sheetView>
  </sheetViews>
  <sheetFormatPr defaultColWidth="9.140625" defaultRowHeight="15"/>
  <cols>
    <col min="1" max="1" width="3.28515625" style="6" customWidth="1"/>
    <col min="2" max="2" width="23.5703125" style="4" customWidth="1"/>
    <col min="3" max="3" width="43.85546875" style="2" customWidth="1"/>
    <col min="4" max="4" width="14.85546875" style="6" customWidth="1"/>
    <col min="5" max="7" width="14.42578125" style="6" customWidth="1"/>
    <col min="8" max="8" width="13.140625" style="6" customWidth="1"/>
    <col min="9" max="9" width="12.7109375" style="6" customWidth="1"/>
    <col min="10" max="10" width="12.140625" style="6" customWidth="1"/>
    <col min="11" max="11" width="11.5703125" style="6" customWidth="1"/>
    <col min="12" max="12" width="12.140625" style="6" customWidth="1"/>
    <col min="13" max="13" width="11.5703125" style="6" customWidth="1"/>
    <col min="14" max="16384" width="9.140625" style="6"/>
  </cols>
  <sheetData>
    <row r="1" spans="2:13" ht="29.25" customHeight="1">
      <c r="B1" s="26" t="s">
        <v>66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24" customHeight="1" thickBot="1">
      <c r="K2" s="8"/>
      <c r="M2" s="6" t="s">
        <v>70</v>
      </c>
    </row>
    <row r="3" spans="2:13" ht="19.5" customHeight="1" thickBot="1">
      <c r="B3" s="27" t="s">
        <v>4</v>
      </c>
      <c r="C3" s="33" t="s">
        <v>1</v>
      </c>
      <c r="D3" s="9" t="s">
        <v>59</v>
      </c>
      <c r="E3" s="28" t="s">
        <v>67</v>
      </c>
      <c r="F3" s="30"/>
      <c r="G3" s="29"/>
      <c r="H3" s="28" t="s">
        <v>67</v>
      </c>
      <c r="I3" s="30"/>
      <c r="J3" s="30"/>
      <c r="K3" s="29"/>
      <c r="L3" s="34" t="s">
        <v>69</v>
      </c>
      <c r="M3" s="35"/>
    </row>
    <row r="4" spans="2:13" ht="53.25" customHeight="1" thickBot="1">
      <c r="B4" s="27"/>
      <c r="C4" s="33"/>
      <c r="D4" s="31" t="s">
        <v>62</v>
      </c>
      <c r="E4" s="31" t="s">
        <v>60</v>
      </c>
      <c r="F4" s="31" t="s">
        <v>61</v>
      </c>
      <c r="G4" s="31" t="s">
        <v>68</v>
      </c>
      <c r="H4" s="28" t="s">
        <v>63</v>
      </c>
      <c r="I4" s="29"/>
      <c r="J4" s="28" t="s">
        <v>64</v>
      </c>
      <c r="K4" s="29"/>
      <c r="L4" s="36"/>
      <c r="M4" s="37"/>
    </row>
    <row r="5" spans="2:13" ht="16.5" customHeight="1" thickBot="1">
      <c r="B5" s="27"/>
      <c r="C5" s="33"/>
      <c r="D5" s="32"/>
      <c r="E5" s="32"/>
      <c r="F5" s="32"/>
      <c r="G5" s="32"/>
      <c r="H5" s="9" t="s">
        <v>65</v>
      </c>
      <c r="I5" s="9" t="s">
        <v>0</v>
      </c>
      <c r="J5" s="9" t="s">
        <v>65</v>
      </c>
      <c r="K5" s="9" t="s">
        <v>0</v>
      </c>
      <c r="L5" s="9" t="s">
        <v>65</v>
      </c>
      <c r="M5" s="9" t="s">
        <v>0</v>
      </c>
    </row>
    <row r="6" spans="2:13" ht="19.149999999999999" customHeight="1" thickBot="1">
      <c r="B6" s="3"/>
      <c r="C6" s="5" t="s">
        <v>2</v>
      </c>
      <c r="D6" s="1">
        <f>D7+D8+D10+D15+D18+D9</f>
        <v>118574.15999999999</v>
      </c>
      <c r="E6" s="1">
        <f t="shared" ref="E6:G6" si="0">E7+E8+E10+E15+E18+E9</f>
        <v>651215.1</v>
      </c>
      <c r="F6" s="1">
        <f t="shared" si="0"/>
        <v>651215.1</v>
      </c>
      <c r="G6" s="1">
        <f t="shared" si="0"/>
        <v>128971.99</v>
      </c>
      <c r="H6" s="1">
        <f>G6-E6</f>
        <v>-522243.11</v>
      </c>
      <c r="I6" s="1">
        <f>G6/E6*100</f>
        <v>19.804821786227009</v>
      </c>
      <c r="J6" s="1">
        <f>G6-F6</f>
        <v>-522243.11</v>
      </c>
      <c r="K6" s="1">
        <f>G6/F6*100</f>
        <v>19.804821786227009</v>
      </c>
      <c r="L6" s="1">
        <f>G6-D6</f>
        <v>10397.830000000016</v>
      </c>
      <c r="M6" s="1">
        <f>G6/D6*100</f>
        <v>108.76905221171292</v>
      </c>
    </row>
    <row r="7" spans="2:13" ht="15.75" thickBot="1">
      <c r="B7" s="23" t="s">
        <v>5</v>
      </c>
      <c r="C7" s="24" t="s">
        <v>7</v>
      </c>
      <c r="D7" s="25">
        <v>68882.59</v>
      </c>
      <c r="E7" s="25">
        <v>426259</v>
      </c>
      <c r="F7" s="25">
        <v>426114.1</v>
      </c>
      <c r="G7" s="25">
        <v>66969.72</v>
      </c>
      <c r="H7" s="25">
        <f>G7-E7</f>
        <v>-359289.28</v>
      </c>
      <c r="I7" s="25">
        <f>G7/E7*100</f>
        <v>15.711039532303131</v>
      </c>
      <c r="J7" s="25">
        <f>G7-F7</f>
        <v>-359144.38</v>
      </c>
      <c r="K7" s="25">
        <f>G7/F7*100</f>
        <v>15.71638206761992</v>
      </c>
      <c r="L7" s="25">
        <f>G7-D7</f>
        <v>-1912.8699999999953</v>
      </c>
      <c r="M7" s="25">
        <f>G7/D7*100</f>
        <v>97.222999309404599</v>
      </c>
    </row>
    <row r="8" spans="2:13" ht="15.75" thickBot="1">
      <c r="B8" s="23" t="s">
        <v>6</v>
      </c>
      <c r="C8" s="24" t="s">
        <v>8</v>
      </c>
      <c r="D8" s="25">
        <v>12307.92</v>
      </c>
      <c r="E8" s="25">
        <v>50633</v>
      </c>
      <c r="F8" s="25">
        <v>50633</v>
      </c>
      <c r="G8" s="25">
        <v>12873.91</v>
      </c>
      <c r="H8" s="25">
        <f t="shared" ref="H8:H36" si="1">G8-E8</f>
        <v>-37759.089999999997</v>
      </c>
      <c r="I8" s="25">
        <f t="shared" ref="I8:I36" si="2">G8/E8*100</f>
        <v>25.425927754626432</v>
      </c>
      <c r="J8" s="25">
        <f t="shared" ref="J8:J36" si="3">G8-F8</f>
        <v>-37759.089999999997</v>
      </c>
      <c r="K8" s="25">
        <f t="shared" ref="K8:K36" si="4">G8/F8*100</f>
        <v>25.425927754626432</v>
      </c>
      <c r="L8" s="25">
        <f t="shared" ref="L8:L36" si="5">G8-D8</f>
        <v>565.98999999999978</v>
      </c>
      <c r="M8" s="25">
        <f t="shared" ref="M8:M9" si="6">G8/D8*100</f>
        <v>104.59858367620198</v>
      </c>
    </row>
    <row r="9" spans="2:13" ht="15.75" thickBot="1">
      <c r="B9" s="23" t="s">
        <v>72</v>
      </c>
      <c r="C9" s="24" t="s">
        <v>71</v>
      </c>
      <c r="D9" s="25">
        <v>0</v>
      </c>
      <c r="E9" s="25">
        <v>0.1</v>
      </c>
      <c r="F9" s="25">
        <v>145</v>
      </c>
      <c r="G9" s="25">
        <v>0</v>
      </c>
      <c r="H9" s="25">
        <f>G9-E9</f>
        <v>-0.1</v>
      </c>
      <c r="I9" s="25">
        <f>G9/E9*100</f>
        <v>0</v>
      </c>
      <c r="J9" s="25">
        <f>G9-F9</f>
        <v>-145</v>
      </c>
      <c r="K9" s="25">
        <f>G9/F9*100</f>
        <v>0</v>
      </c>
      <c r="L9" s="25">
        <f>G9-D9</f>
        <v>0</v>
      </c>
      <c r="M9" s="25" t="e">
        <f t="shared" si="6"/>
        <v>#DIV/0!</v>
      </c>
    </row>
    <row r="10" spans="2:13" ht="15.75" thickBot="1">
      <c r="B10" s="23" t="s">
        <v>10</v>
      </c>
      <c r="C10" s="24" t="s">
        <v>9</v>
      </c>
      <c r="D10" s="25">
        <f t="shared" ref="D10" si="7">SUM(D11:D14)</f>
        <v>27936.6</v>
      </c>
      <c r="E10" s="25">
        <f t="shared" ref="E10:G10" si="8">SUM(E11:E14)</f>
        <v>81799</v>
      </c>
      <c r="F10" s="25">
        <f t="shared" si="8"/>
        <v>81799</v>
      </c>
      <c r="G10" s="25">
        <f t="shared" si="8"/>
        <v>33029.14</v>
      </c>
      <c r="H10" s="25">
        <f t="shared" si="1"/>
        <v>-48769.86</v>
      </c>
      <c r="I10" s="25">
        <f t="shared" si="2"/>
        <v>40.378415384051145</v>
      </c>
      <c r="J10" s="25">
        <f t="shared" si="3"/>
        <v>-48769.86</v>
      </c>
      <c r="K10" s="25">
        <f t="shared" si="4"/>
        <v>40.378415384051145</v>
      </c>
      <c r="L10" s="25">
        <f t="shared" si="5"/>
        <v>5092.5400000000009</v>
      </c>
      <c r="M10" s="25">
        <f t="shared" ref="M10:M36" si="9">G10/D10*100</f>
        <v>118.22891833651911</v>
      </c>
    </row>
    <row r="11" spans="2:13" ht="26.25" thickBot="1">
      <c r="B11" s="16" t="s">
        <v>11</v>
      </c>
      <c r="C11" s="17" t="s">
        <v>21</v>
      </c>
      <c r="D11" s="18">
        <v>-52.16</v>
      </c>
      <c r="E11" s="18">
        <v>32653</v>
      </c>
      <c r="F11" s="18">
        <v>32653</v>
      </c>
      <c r="G11" s="18">
        <v>1693.99</v>
      </c>
      <c r="H11" s="18">
        <f t="shared" si="1"/>
        <v>-30959.01</v>
      </c>
      <c r="I11" s="18">
        <f t="shared" si="2"/>
        <v>5.1878541022264422</v>
      </c>
      <c r="J11" s="18">
        <f t="shared" si="3"/>
        <v>-30959.01</v>
      </c>
      <c r="K11" s="18">
        <f t="shared" si="4"/>
        <v>5.1878541022264422</v>
      </c>
      <c r="L11" s="18">
        <f t="shared" si="5"/>
        <v>1746.15</v>
      </c>
      <c r="M11" s="18">
        <f t="shared" si="9"/>
        <v>-3247.6802147239268</v>
      </c>
    </row>
    <row r="12" spans="2:13" ht="15.75" thickBot="1">
      <c r="B12" s="19" t="s">
        <v>12</v>
      </c>
      <c r="C12" s="20" t="s">
        <v>24</v>
      </c>
      <c r="D12" s="21">
        <v>17.309999999999999</v>
      </c>
      <c r="E12" s="21">
        <v>0</v>
      </c>
      <c r="F12" s="21">
        <v>0</v>
      </c>
      <c r="G12" s="21">
        <v>10.51</v>
      </c>
      <c r="H12" s="21">
        <f t="shared" si="1"/>
        <v>10.51</v>
      </c>
      <c r="I12" s="21" t="e">
        <f t="shared" si="2"/>
        <v>#DIV/0!</v>
      </c>
      <c r="J12" s="21">
        <f t="shared" si="3"/>
        <v>10.51</v>
      </c>
      <c r="K12" s="21" t="e">
        <f t="shared" si="4"/>
        <v>#DIV/0!</v>
      </c>
      <c r="L12" s="21">
        <f t="shared" si="5"/>
        <v>-6.7999999999999989</v>
      </c>
      <c r="M12" s="21">
        <f t="shared" si="9"/>
        <v>60.71634893125362</v>
      </c>
    </row>
    <row r="13" spans="2:13" ht="15.75" thickBot="1">
      <c r="B13" s="16" t="s">
        <v>13</v>
      </c>
      <c r="C13" s="22" t="s">
        <v>25</v>
      </c>
      <c r="D13" s="18">
        <v>22655.19</v>
      </c>
      <c r="E13" s="18">
        <v>38296</v>
      </c>
      <c r="F13" s="18">
        <v>38296</v>
      </c>
      <c r="G13" s="18">
        <v>26546.240000000002</v>
      </c>
      <c r="H13" s="18">
        <f t="shared" si="1"/>
        <v>-11749.759999999998</v>
      </c>
      <c r="I13" s="18">
        <f t="shared" si="2"/>
        <v>69.31857113014415</v>
      </c>
      <c r="J13" s="18">
        <f t="shared" si="3"/>
        <v>-11749.759999999998</v>
      </c>
      <c r="K13" s="18">
        <f t="shared" si="4"/>
        <v>69.31857113014415</v>
      </c>
      <c r="L13" s="18">
        <f t="shared" si="5"/>
        <v>3891.0500000000029</v>
      </c>
      <c r="M13" s="18">
        <f t="shared" si="9"/>
        <v>117.17509321263695</v>
      </c>
    </row>
    <row r="14" spans="2:13" ht="15.75" thickBot="1">
      <c r="B14" s="19" t="s">
        <v>14</v>
      </c>
      <c r="C14" s="20" t="s">
        <v>26</v>
      </c>
      <c r="D14" s="21">
        <v>5316.26</v>
      </c>
      <c r="E14" s="21">
        <v>10850</v>
      </c>
      <c r="F14" s="21">
        <v>10850</v>
      </c>
      <c r="G14" s="21">
        <v>4778.3999999999996</v>
      </c>
      <c r="H14" s="21">
        <f t="shared" si="1"/>
        <v>-6071.6</v>
      </c>
      <c r="I14" s="21">
        <f t="shared" si="2"/>
        <v>44.0405529953917</v>
      </c>
      <c r="J14" s="21">
        <f t="shared" si="3"/>
        <v>-6071.6</v>
      </c>
      <c r="K14" s="21">
        <f t="shared" si="4"/>
        <v>44.0405529953917</v>
      </c>
      <c r="L14" s="21">
        <f t="shared" si="5"/>
        <v>-537.86000000000058</v>
      </c>
      <c r="M14" s="21">
        <f t="shared" si="9"/>
        <v>89.882737112180351</v>
      </c>
    </row>
    <row r="15" spans="2:13" ht="15.75" thickBot="1">
      <c r="B15" s="23" t="s">
        <v>15</v>
      </c>
      <c r="C15" s="24" t="s">
        <v>18</v>
      </c>
      <c r="D15" s="25">
        <f t="shared" ref="D15" si="10">SUM(D16:D17)</f>
        <v>8538.39</v>
      </c>
      <c r="E15" s="25">
        <f t="shared" ref="E15:G15" si="11">SUM(E16:E17)</f>
        <v>87356</v>
      </c>
      <c r="F15" s="25">
        <f t="shared" si="11"/>
        <v>87356</v>
      </c>
      <c r="G15" s="25">
        <f t="shared" si="11"/>
        <v>10455.41</v>
      </c>
      <c r="H15" s="25">
        <f t="shared" si="1"/>
        <v>-76900.59</v>
      </c>
      <c r="I15" s="25">
        <f t="shared" si="2"/>
        <v>11.96873712166308</v>
      </c>
      <c r="J15" s="25">
        <f t="shared" si="3"/>
        <v>-76900.59</v>
      </c>
      <c r="K15" s="25">
        <f t="shared" si="4"/>
        <v>11.96873712166308</v>
      </c>
      <c r="L15" s="25">
        <f t="shared" si="5"/>
        <v>1917.0200000000004</v>
      </c>
      <c r="M15" s="25">
        <f t="shared" si="9"/>
        <v>122.45177369504088</v>
      </c>
    </row>
    <row r="16" spans="2:13" ht="15.75" thickBot="1">
      <c r="B16" s="19" t="s">
        <v>16</v>
      </c>
      <c r="C16" s="20" t="s">
        <v>22</v>
      </c>
      <c r="D16" s="21">
        <v>544.64</v>
      </c>
      <c r="E16" s="21">
        <v>23594</v>
      </c>
      <c r="F16" s="21">
        <v>23594</v>
      </c>
      <c r="G16" s="21">
        <v>997.31</v>
      </c>
      <c r="H16" s="21">
        <f t="shared" si="1"/>
        <v>-22596.69</v>
      </c>
      <c r="I16" s="21">
        <f t="shared" si="2"/>
        <v>4.2269644824955499</v>
      </c>
      <c r="J16" s="21">
        <f t="shared" si="3"/>
        <v>-22596.69</v>
      </c>
      <c r="K16" s="21">
        <f t="shared" si="4"/>
        <v>4.2269644824955499</v>
      </c>
      <c r="L16" s="21">
        <f t="shared" si="5"/>
        <v>452.66999999999996</v>
      </c>
      <c r="M16" s="21">
        <f t="shared" si="9"/>
        <v>183.11361633372502</v>
      </c>
    </row>
    <row r="17" spans="2:13" ht="15.75" thickBot="1">
      <c r="B17" s="16" t="s">
        <v>17</v>
      </c>
      <c r="C17" s="22" t="s">
        <v>23</v>
      </c>
      <c r="D17" s="18">
        <v>7993.75</v>
      </c>
      <c r="E17" s="18">
        <v>63762</v>
      </c>
      <c r="F17" s="18">
        <v>63762</v>
      </c>
      <c r="G17" s="18">
        <v>9458.1</v>
      </c>
      <c r="H17" s="18">
        <f t="shared" si="1"/>
        <v>-54303.9</v>
      </c>
      <c r="I17" s="18">
        <f t="shared" si="2"/>
        <v>14.83344311658982</v>
      </c>
      <c r="J17" s="18">
        <f t="shared" si="3"/>
        <v>-54303.9</v>
      </c>
      <c r="K17" s="18">
        <f t="shared" si="4"/>
        <v>14.83344311658982</v>
      </c>
      <c r="L17" s="18">
        <f t="shared" si="5"/>
        <v>1464.3500000000004</v>
      </c>
      <c r="M17" s="18">
        <f t="shared" si="9"/>
        <v>118.31868647380767</v>
      </c>
    </row>
    <row r="18" spans="2:13" ht="15.75" thickBot="1">
      <c r="B18" s="23" t="s">
        <v>19</v>
      </c>
      <c r="C18" s="24" t="s">
        <v>20</v>
      </c>
      <c r="D18" s="25">
        <v>908.66</v>
      </c>
      <c r="E18" s="25">
        <v>5168</v>
      </c>
      <c r="F18" s="25">
        <v>5168</v>
      </c>
      <c r="G18" s="25">
        <v>5643.81</v>
      </c>
      <c r="H18" s="25">
        <f t="shared" si="1"/>
        <v>475.8100000000004</v>
      </c>
      <c r="I18" s="25">
        <f t="shared" si="2"/>
        <v>109.20684984520123</v>
      </c>
      <c r="J18" s="25">
        <f t="shared" si="3"/>
        <v>475.8100000000004</v>
      </c>
      <c r="K18" s="25">
        <f t="shared" si="4"/>
        <v>109.20684984520123</v>
      </c>
      <c r="L18" s="25">
        <f t="shared" si="5"/>
        <v>4735.1500000000005</v>
      </c>
      <c r="M18" s="25">
        <f t="shared" si="9"/>
        <v>621.11350780269856</v>
      </c>
    </row>
    <row r="19" spans="2:13" ht="15.75" thickBot="1">
      <c r="B19" s="3"/>
      <c r="C19" s="5" t="s">
        <v>3</v>
      </c>
      <c r="D19" s="1">
        <f>D20+D23+D24+D25+D26+D27</f>
        <v>30629.63</v>
      </c>
      <c r="E19" s="1">
        <f t="shared" ref="E19:G19" si="12">E20+E23+E24+E25+E26+E27</f>
        <v>88894.56</v>
      </c>
      <c r="F19" s="1">
        <f t="shared" si="12"/>
        <v>89900.56</v>
      </c>
      <c r="G19" s="1">
        <f t="shared" si="12"/>
        <v>36634.82</v>
      </c>
      <c r="H19" s="1">
        <f t="shared" si="1"/>
        <v>-52259.74</v>
      </c>
      <c r="I19" s="1">
        <f t="shared" si="2"/>
        <v>41.211543203543613</v>
      </c>
      <c r="J19" s="1">
        <f t="shared" si="3"/>
        <v>-53265.74</v>
      </c>
      <c r="K19" s="1">
        <f t="shared" si="4"/>
        <v>40.750380197854163</v>
      </c>
      <c r="L19" s="1">
        <f t="shared" si="5"/>
        <v>6005.1899999999987</v>
      </c>
      <c r="M19" s="1">
        <f t="shared" si="9"/>
        <v>119.60581959364185</v>
      </c>
    </row>
    <row r="20" spans="2:13" ht="40.15" customHeight="1" thickBot="1">
      <c r="B20" s="10" t="s">
        <v>28</v>
      </c>
      <c r="C20" s="11" t="s">
        <v>27</v>
      </c>
      <c r="D20" s="12">
        <f t="shared" ref="D20" si="13">SUM(D21:D22)</f>
        <v>25313.95</v>
      </c>
      <c r="E20" s="12">
        <f t="shared" ref="E20:G20" si="14">SUM(E21:E22)</f>
        <v>69078</v>
      </c>
      <c r="F20" s="12">
        <f t="shared" si="14"/>
        <v>69078</v>
      </c>
      <c r="G20" s="12">
        <f t="shared" si="14"/>
        <v>28886.49</v>
      </c>
      <c r="H20" s="12">
        <f t="shared" si="1"/>
        <v>-40191.509999999995</v>
      </c>
      <c r="I20" s="12">
        <f t="shared" si="2"/>
        <v>41.817206635976724</v>
      </c>
      <c r="J20" s="12">
        <f t="shared" si="3"/>
        <v>-40191.509999999995</v>
      </c>
      <c r="K20" s="12">
        <f t="shared" si="4"/>
        <v>41.817206635976724</v>
      </c>
      <c r="L20" s="12">
        <f t="shared" si="5"/>
        <v>3572.5400000000009</v>
      </c>
      <c r="M20" s="12">
        <f t="shared" si="9"/>
        <v>114.11292982722965</v>
      </c>
    </row>
    <row r="21" spans="2:13" ht="26.25" thickBot="1">
      <c r="B21" s="16" t="s">
        <v>28</v>
      </c>
      <c r="C21" s="22" t="s">
        <v>30</v>
      </c>
      <c r="D21" s="18">
        <v>24111.3</v>
      </c>
      <c r="E21" s="18">
        <v>65078</v>
      </c>
      <c r="F21" s="18">
        <v>65078</v>
      </c>
      <c r="G21" s="18">
        <v>27756.97</v>
      </c>
      <c r="H21" s="18">
        <f t="shared" si="1"/>
        <v>-37321.03</v>
      </c>
      <c r="I21" s="18">
        <f t="shared" si="2"/>
        <v>42.651848550969603</v>
      </c>
      <c r="J21" s="18">
        <f t="shared" si="3"/>
        <v>-37321.03</v>
      </c>
      <c r="K21" s="18">
        <f t="shared" si="4"/>
        <v>42.651848550969603</v>
      </c>
      <c r="L21" s="18">
        <f t="shared" si="5"/>
        <v>3645.6700000000019</v>
      </c>
      <c r="M21" s="18">
        <f t="shared" si="9"/>
        <v>115.12017186962132</v>
      </c>
    </row>
    <row r="22" spans="2:13" ht="39" customHeight="1" thickBot="1">
      <c r="B22" s="19" t="s">
        <v>28</v>
      </c>
      <c r="C22" s="20" t="s">
        <v>31</v>
      </c>
      <c r="D22" s="21">
        <v>1202.6500000000001</v>
      </c>
      <c r="E22" s="21">
        <v>4000</v>
      </c>
      <c r="F22" s="21">
        <v>4000</v>
      </c>
      <c r="G22" s="21">
        <v>1129.52</v>
      </c>
      <c r="H22" s="21">
        <f t="shared" si="1"/>
        <v>-2870.48</v>
      </c>
      <c r="I22" s="21">
        <f t="shared" si="2"/>
        <v>28.238000000000003</v>
      </c>
      <c r="J22" s="21">
        <f t="shared" si="3"/>
        <v>-2870.48</v>
      </c>
      <c r="K22" s="21">
        <f t="shared" si="4"/>
        <v>28.238000000000003</v>
      </c>
      <c r="L22" s="21">
        <f t="shared" si="5"/>
        <v>-73.130000000000109</v>
      </c>
      <c r="M22" s="21">
        <f t="shared" si="9"/>
        <v>93.919261630565813</v>
      </c>
    </row>
    <row r="23" spans="2:13" ht="26.25" thickBot="1">
      <c r="B23" s="10" t="s">
        <v>29</v>
      </c>
      <c r="C23" s="11" t="s">
        <v>32</v>
      </c>
      <c r="D23" s="12">
        <v>68.63</v>
      </c>
      <c r="E23" s="12">
        <v>251.3</v>
      </c>
      <c r="F23" s="12">
        <v>251.3</v>
      </c>
      <c r="G23" s="12">
        <v>86.62</v>
      </c>
      <c r="H23" s="12">
        <f t="shared" si="1"/>
        <v>-164.68</v>
      </c>
      <c r="I23" s="12">
        <f t="shared" si="2"/>
        <v>34.468762435336252</v>
      </c>
      <c r="J23" s="12">
        <f t="shared" si="3"/>
        <v>-164.68</v>
      </c>
      <c r="K23" s="12">
        <f t="shared" si="4"/>
        <v>34.468762435336252</v>
      </c>
      <c r="L23" s="12">
        <f t="shared" si="5"/>
        <v>17.990000000000009</v>
      </c>
      <c r="M23" s="12">
        <f t="shared" si="9"/>
        <v>126.21302637330616</v>
      </c>
    </row>
    <row r="24" spans="2:13" ht="26.25" thickBot="1">
      <c r="B24" s="13" t="s">
        <v>34</v>
      </c>
      <c r="C24" s="14" t="s">
        <v>33</v>
      </c>
      <c r="D24" s="15">
        <v>2676.02</v>
      </c>
      <c r="E24" s="15">
        <v>10863</v>
      </c>
      <c r="F24" s="15">
        <v>10863</v>
      </c>
      <c r="G24" s="15">
        <v>3586.93</v>
      </c>
      <c r="H24" s="15">
        <f t="shared" si="1"/>
        <v>-7276.07</v>
      </c>
      <c r="I24" s="15">
        <f t="shared" si="2"/>
        <v>33.019699898738835</v>
      </c>
      <c r="J24" s="15">
        <f t="shared" si="3"/>
        <v>-7276.07</v>
      </c>
      <c r="K24" s="15">
        <f t="shared" si="4"/>
        <v>33.019699898738835</v>
      </c>
      <c r="L24" s="15">
        <f t="shared" si="5"/>
        <v>910.90999999999985</v>
      </c>
      <c r="M24" s="15">
        <f t="shared" si="9"/>
        <v>134.03973064476349</v>
      </c>
    </row>
    <row r="25" spans="2:13" ht="26.25" thickBot="1">
      <c r="B25" s="10" t="s">
        <v>35</v>
      </c>
      <c r="C25" s="11" t="s">
        <v>36</v>
      </c>
      <c r="D25" s="12">
        <v>400.18</v>
      </c>
      <c r="E25" s="12">
        <v>0</v>
      </c>
      <c r="F25" s="12">
        <v>0</v>
      </c>
      <c r="G25" s="12">
        <v>438.25</v>
      </c>
      <c r="H25" s="12">
        <f t="shared" si="1"/>
        <v>438.25</v>
      </c>
      <c r="I25" s="12" t="e">
        <f t="shared" si="2"/>
        <v>#DIV/0!</v>
      </c>
      <c r="J25" s="12">
        <f t="shared" si="3"/>
        <v>438.25</v>
      </c>
      <c r="K25" s="12" t="e">
        <f t="shared" si="4"/>
        <v>#DIV/0!</v>
      </c>
      <c r="L25" s="12">
        <f t="shared" si="5"/>
        <v>38.069999999999993</v>
      </c>
      <c r="M25" s="12">
        <f t="shared" si="9"/>
        <v>109.51321905142686</v>
      </c>
    </row>
    <row r="26" spans="2:13" ht="15.75" thickBot="1">
      <c r="B26" s="10" t="s">
        <v>37</v>
      </c>
      <c r="C26" s="11" t="s">
        <v>38</v>
      </c>
      <c r="D26" s="12">
        <v>821.12</v>
      </c>
      <c r="E26" s="12">
        <v>2000</v>
      </c>
      <c r="F26" s="12">
        <v>2000</v>
      </c>
      <c r="G26" s="12">
        <v>394.86</v>
      </c>
      <c r="H26" s="12">
        <f t="shared" si="1"/>
        <v>-1605.1399999999999</v>
      </c>
      <c r="I26" s="12">
        <f t="shared" si="2"/>
        <v>19.742999999999999</v>
      </c>
      <c r="J26" s="12">
        <f t="shared" si="3"/>
        <v>-1605.1399999999999</v>
      </c>
      <c r="K26" s="12">
        <f t="shared" si="4"/>
        <v>19.742999999999999</v>
      </c>
      <c r="L26" s="12">
        <f t="shared" si="5"/>
        <v>-426.26</v>
      </c>
      <c r="M26" s="12">
        <f t="shared" si="9"/>
        <v>48.087977396726423</v>
      </c>
    </row>
    <row r="27" spans="2:13" ht="16.5" customHeight="1" thickBot="1">
      <c r="B27" s="13" t="s">
        <v>57</v>
      </c>
      <c r="C27" s="14" t="s">
        <v>39</v>
      </c>
      <c r="D27" s="15">
        <v>1349.73</v>
      </c>
      <c r="E27" s="15">
        <v>6702.26</v>
      </c>
      <c r="F27" s="15">
        <v>7708.26</v>
      </c>
      <c r="G27" s="15">
        <v>3241.67</v>
      </c>
      <c r="H27" s="15">
        <f t="shared" si="1"/>
        <v>-3460.59</v>
      </c>
      <c r="I27" s="15">
        <f t="shared" si="2"/>
        <v>48.366819550420303</v>
      </c>
      <c r="J27" s="15">
        <f t="shared" si="3"/>
        <v>-4466.59</v>
      </c>
      <c r="K27" s="15">
        <f t="shared" si="4"/>
        <v>42.054497383326456</v>
      </c>
      <c r="L27" s="15">
        <f t="shared" si="5"/>
        <v>1891.94</v>
      </c>
      <c r="M27" s="15">
        <f t="shared" si="9"/>
        <v>240.17173805131398</v>
      </c>
    </row>
    <row r="28" spans="2:13" ht="15.75" thickBot="1">
      <c r="B28" s="3"/>
      <c r="C28" s="5" t="s">
        <v>46</v>
      </c>
      <c r="D28" s="1">
        <f t="shared" ref="D28" si="15">D6+D19</f>
        <v>149203.78999999998</v>
      </c>
      <c r="E28" s="1">
        <f t="shared" ref="E28:G28" si="16">E6+E19</f>
        <v>740109.65999999992</v>
      </c>
      <c r="F28" s="1">
        <f t="shared" si="16"/>
        <v>741115.65999999992</v>
      </c>
      <c r="G28" s="1">
        <f t="shared" si="16"/>
        <v>165606.81</v>
      </c>
      <c r="H28" s="1">
        <f t="shared" si="1"/>
        <v>-574502.84999999986</v>
      </c>
      <c r="I28" s="1">
        <f t="shared" si="2"/>
        <v>22.375982769904667</v>
      </c>
      <c r="J28" s="1">
        <f t="shared" si="3"/>
        <v>-575508.84999999986</v>
      </c>
      <c r="K28" s="1">
        <f t="shared" si="4"/>
        <v>22.345609320952686</v>
      </c>
      <c r="L28" s="1">
        <f t="shared" si="5"/>
        <v>16403.020000000019</v>
      </c>
      <c r="M28" s="1">
        <f t="shared" si="9"/>
        <v>110.99370196963496</v>
      </c>
    </row>
    <row r="29" spans="2:13" ht="15.75" thickBot="1">
      <c r="B29" s="3" t="s">
        <v>48</v>
      </c>
      <c r="C29" s="5" t="s">
        <v>47</v>
      </c>
      <c r="D29" s="1">
        <f t="shared" ref="D29" si="17">SUM(D31:D36)</f>
        <v>318148.08</v>
      </c>
      <c r="E29" s="1">
        <f t="shared" ref="E29:G29" si="18">SUM(E31:E36)</f>
        <v>1898289.78</v>
      </c>
      <c r="F29" s="1">
        <f t="shared" si="18"/>
        <v>1944297.84</v>
      </c>
      <c r="G29" s="1">
        <f t="shared" si="18"/>
        <v>356700.67</v>
      </c>
      <c r="H29" s="1">
        <f t="shared" si="1"/>
        <v>-1541589.11</v>
      </c>
      <c r="I29" s="1">
        <f t="shared" si="2"/>
        <v>18.790633219339146</v>
      </c>
      <c r="J29" s="1">
        <f t="shared" si="3"/>
        <v>-1587597.1700000002</v>
      </c>
      <c r="K29" s="1">
        <f t="shared" si="4"/>
        <v>18.345989110392676</v>
      </c>
      <c r="L29" s="1">
        <f t="shared" si="5"/>
        <v>38552.589999999967</v>
      </c>
      <c r="M29" s="1">
        <f t="shared" si="9"/>
        <v>112.11781318938023</v>
      </c>
    </row>
    <row r="30" spans="2:13" ht="26.25" thickBot="1">
      <c r="B30" s="13" t="s">
        <v>49</v>
      </c>
      <c r="C30" s="14" t="s">
        <v>58</v>
      </c>
      <c r="D30" s="15">
        <f t="shared" ref="D30" si="19">SUM(D31:D34)</f>
        <v>318298.85000000003</v>
      </c>
      <c r="E30" s="15">
        <f t="shared" ref="E30:G30" si="20">SUM(E31:E34)</f>
        <v>1887894.78</v>
      </c>
      <c r="F30" s="15">
        <f t="shared" si="20"/>
        <v>1934868.82</v>
      </c>
      <c r="G30" s="15">
        <f t="shared" si="20"/>
        <v>359128.43</v>
      </c>
      <c r="H30" s="15">
        <f t="shared" si="1"/>
        <v>-1528766.35</v>
      </c>
      <c r="I30" s="15">
        <f t="shared" si="2"/>
        <v>19.022693097334585</v>
      </c>
      <c r="J30" s="15">
        <f t="shared" si="3"/>
        <v>-1575740.3900000001</v>
      </c>
      <c r="K30" s="15">
        <f t="shared" si="4"/>
        <v>18.560867087619922</v>
      </c>
      <c r="L30" s="15">
        <f t="shared" si="5"/>
        <v>40829.579999999958</v>
      </c>
      <c r="M30" s="15">
        <f t="shared" si="9"/>
        <v>112.82743560022286</v>
      </c>
    </row>
    <row r="31" spans="2:13" ht="15.75" thickBot="1">
      <c r="B31" s="10" t="s">
        <v>51</v>
      </c>
      <c r="C31" s="20" t="s">
        <v>50</v>
      </c>
      <c r="D31" s="21">
        <v>112532.75</v>
      </c>
      <c r="E31" s="21">
        <v>491267</v>
      </c>
      <c r="F31" s="21">
        <v>491267</v>
      </c>
      <c r="G31" s="21">
        <v>122816.75</v>
      </c>
      <c r="H31" s="21">
        <f t="shared" si="1"/>
        <v>-368450.25</v>
      </c>
      <c r="I31" s="21">
        <f t="shared" si="2"/>
        <v>25</v>
      </c>
      <c r="J31" s="21">
        <f t="shared" si="3"/>
        <v>-368450.25</v>
      </c>
      <c r="K31" s="21">
        <f t="shared" si="4"/>
        <v>25</v>
      </c>
      <c r="L31" s="21">
        <f t="shared" si="5"/>
        <v>10284</v>
      </c>
      <c r="M31" s="21">
        <f t="shared" si="9"/>
        <v>109.13867296409268</v>
      </c>
    </row>
    <row r="32" spans="2:13" ht="15.75" thickBot="1">
      <c r="B32" s="13" t="s">
        <v>52</v>
      </c>
      <c r="C32" s="22" t="s">
        <v>40</v>
      </c>
      <c r="D32" s="18">
        <v>14028.52</v>
      </c>
      <c r="E32" s="18">
        <v>609648.01</v>
      </c>
      <c r="F32" s="18">
        <v>656522.03</v>
      </c>
      <c r="G32" s="18">
        <v>28545.42</v>
      </c>
      <c r="H32" s="18">
        <f t="shared" si="1"/>
        <v>-581102.59</v>
      </c>
      <c r="I32" s="18">
        <f t="shared" si="2"/>
        <v>4.6822788776100488</v>
      </c>
      <c r="J32" s="18">
        <f t="shared" si="3"/>
        <v>-627976.61</v>
      </c>
      <c r="K32" s="18">
        <f t="shared" si="4"/>
        <v>4.347975954439792</v>
      </c>
      <c r="L32" s="18">
        <f t="shared" si="5"/>
        <v>14516.899999999998</v>
      </c>
      <c r="M32" s="18">
        <f t="shared" si="9"/>
        <v>203.48133659145796</v>
      </c>
    </row>
    <row r="33" spans="2:13" ht="16.5" customHeight="1" thickBot="1">
      <c r="B33" s="10" t="s">
        <v>53</v>
      </c>
      <c r="C33" s="20" t="s">
        <v>41</v>
      </c>
      <c r="D33" s="21">
        <v>191522.75</v>
      </c>
      <c r="E33" s="21">
        <v>786018.61</v>
      </c>
      <c r="F33" s="21">
        <v>786118.63</v>
      </c>
      <c r="G33" s="21">
        <v>207533.83</v>
      </c>
      <c r="H33" s="21">
        <f t="shared" si="1"/>
        <v>-578484.78</v>
      </c>
      <c r="I33" s="21">
        <f t="shared" si="2"/>
        <v>26.403170021636001</v>
      </c>
      <c r="J33" s="21">
        <f t="shared" si="3"/>
        <v>-578584.80000000005</v>
      </c>
      <c r="K33" s="21">
        <f t="shared" si="4"/>
        <v>26.399810674885032</v>
      </c>
      <c r="L33" s="21">
        <f t="shared" si="5"/>
        <v>16011.079999999987</v>
      </c>
      <c r="M33" s="21">
        <f t="shared" si="9"/>
        <v>108.35988413909052</v>
      </c>
    </row>
    <row r="34" spans="2:13" ht="15.75" thickBot="1">
      <c r="B34" s="13" t="s">
        <v>54</v>
      </c>
      <c r="C34" s="22" t="s">
        <v>42</v>
      </c>
      <c r="D34" s="18">
        <v>214.83</v>
      </c>
      <c r="E34" s="18">
        <v>961.16</v>
      </c>
      <c r="F34" s="18">
        <v>961.16</v>
      </c>
      <c r="G34" s="18">
        <v>232.43</v>
      </c>
      <c r="H34" s="18">
        <f t="shared" si="1"/>
        <v>-728.73</v>
      </c>
      <c r="I34" s="18">
        <f t="shared" si="2"/>
        <v>24.182238128927548</v>
      </c>
      <c r="J34" s="18">
        <f t="shared" si="3"/>
        <v>-728.73</v>
      </c>
      <c r="K34" s="18">
        <f t="shared" si="4"/>
        <v>24.182238128927548</v>
      </c>
      <c r="L34" s="18">
        <f t="shared" si="5"/>
        <v>17.599999999999994</v>
      </c>
      <c r="M34" s="18">
        <f t="shared" si="9"/>
        <v>108.19252432155658</v>
      </c>
    </row>
    <row r="35" spans="2:13" ht="15.75" thickBot="1">
      <c r="B35" s="10" t="s">
        <v>55</v>
      </c>
      <c r="C35" s="11" t="s">
        <v>43</v>
      </c>
      <c r="D35" s="12">
        <v>2256.98</v>
      </c>
      <c r="E35" s="12">
        <v>10395</v>
      </c>
      <c r="F35" s="12">
        <v>10395</v>
      </c>
      <c r="G35" s="12">
        <v>2027.48</v>
      </c>
      <c r="H35" s="12">
        <f t="shared" si="1"/>
        <v>-8367.52</v>
      </c>
      <c r="I35" s="12">
        <f t="shared" si="2"/>
        <v>19.504377104377106</v>
      </c>
      <c r="J35" s="12">
        <f t="shared" si="3"/>
        <v>-8367.52</v>
      </c>
      <c r="K35" s="12">
        <f t="shared" si="4"/>
        <v>19.504377104377106</v>
      </c>
      <c r="L35" s="12">
        <f t="shared" si="5"/>
        <v>-229.5</v>
      </c>
      <c r="M35" s="12">
        <f t="shared" si="9"/>
        <v>89.831544807663334</v>
      </c>
    </row>
    <row r="36" spans="2:13" ht="51.75" thickBot="1">
      <c r="B36" s="13" t="s">
        <v>56</v>
      </c>
      <c r="C36" s="14" t="s">
        <v>44</v>
      </c>
      <c r="D36" s="15">
        <v>-2407.75</v>
      </c>
      <c r="E36" s="15">
        <v>0</v>
      </c>
      <c r="F36" s="15">
        <v>-965.98</v>
      </c>
      <c r="G36" s="15">
        <v>-4455.24</v>
      </c>
      <c r="H36" s="15">
        <f t="shared" si="1"/>
        <v>-4455.24</v>
      </c>
      <c r="I36" s="15" t="e">
        <f t="shared" si="2"/>
        <v>#DIV/0!</v>
      </c>
      <c r="J36" s="15">
        <f t="shared" si="3"/>
        <v>-3489.2599999999998</v>
      </c>
      <c r="K36" s="15">
        <f t="shared" si="4"/>
        <v>461.21451789892126</v>
      </c>
      <c r="L36" s="15">
        <f t="shared" si="5"/>
        <v>-2047.4899999999998</v>
      </c>
      <c r="M36" s="15">
        <f t="shared" si="9"/>
        <v>185.03748312740109</v>
      </c>
    </row>
    <row r="37" spans="2:13" ht="15.75" thickBot="1">
      <c r="B37" s="3"/>
      <c r="C37" s="5" t="s">
        <v>45</v>
      </c>
      <c r="D37" s="1">
        <f t="shared" ref="D37" si="21">D29+D28</f>
        <v>467351.87</v>
      </c>
      <c r="E37" s="1">
        <f t="shared" ref="E37:G37" si="22">E29+E28</f>
        <v>2638399.44</v>
      </c>
      <c r="F37" s="1">
        <f t="shared" si="22"/>
        <v>2685413.5</v>
      </c>
      <c r="G37" s="1">
        <f t="shared" si="22"/>
        <v>522307.48</v>
      </c>
      <c r="H37" s="1">
        <f t="shared" ref="H37" si="23">G37-E37</f>
        <v>-2116091.96</v>
      </c>
      <c r="I37" s="1">
        <f t="shared" ref="I37" si="24">G37/E37*100</f>
        <v>19.796376245440683</v>
      </c>
      <c r="J37" s="1">
        <f t="shared" ref="J37" si="25">G37-F37</f>
        <v>-2163106.02</v>
      </c>
      <c r="K37" s="1">
        <f t="shared" ref="K37" si="26">G37/F37*100</f>
        <v>19.449797210001364</v>
      </c>
      <c r="L37" s="1">
        <f t="shared" ref="L37" si="27">G37-D37</f>
        <v>54955.609999999986</v>
      </c>
      <c r="M37" s="1">
        <f t="shared" ref="M37" si="28">G37/D37*100</f>
        <v>111.75893658026874</v>
      </c>
    </row>
    <row r="38" spans="2:13">
      <c r="H38" s="7"/>
      <c r="J38" s="7"/>
      <c r="L38" s="7"/>
    </row>
    <row r="39" spans="2:13">
      <c r="H39" s="7"/>
      <c r="J39" s="7"/>
      <c r="L39" s="7"/>
    </row>
    <row r="40" spans="2:13">
      <c r="H40" s="7"/>
      <c r="J40" s="7"/>
      <c r="L40" s="7"/>
    </row>
  </sheetData>
  <mergeCells count="12">
    <mergeCell ref="B1:M1"/>
    <mergeCell ref="B3:B5"/>
    <mergeCell ref="H4:I4"/>
    <mergeCell ref="J4:K4"/>
    <mergeCell ref="E3:G3"/>
    <mergeCell ref="E4:E5"/>
    <mergeCell ref="F4:F5"/>
    <mergeCell ref="C3:C5"/>
    <mergeCell ref="D4:D5"/>
    <mergeCell ref="G4:G5"/>
    <mergeCell ref="H3:K3"/>
    <mergeCell ref="L3:M4"/>
  </mergeCells>
  <pageMargins left="0.2" right="0.21" top="0.72" bottom="0.35433070866141736" header="0.31496062992125984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за 1 кв 2025г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2025-04-10T08:27:36Z</dcterms:modified>
</cp:coreProperties>
</file>