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760" yWindow="-30" windowWidth="13665" windowHeight="9930"/>
  </bookViews>
  <sheets>
    <sheet name="Доходы за 2024г" sheetId="2" r:id="rId1"/>
  </sheets>
  <calcPr calcId="125725"/>
</workbook>
</file>

<file path=xl/calcChain.xml><?xml version="1.0" encoding="utf-8"?>
<calcChain xmlns="http://schemas.openxmlformats.org/spreadsheetml/2006/main">
  <c r="M35" i="2"/>
  <c r="L35"/>
  <c r="J35"/>
  <c r="I35"/>
  <c r="H35"/>
  <c r="G35"/>
  <c r="M17"/>
  <c r="L17"/>
  <c r="J17"/>
  <c r="I17"/>
  <c r="H17"/>
  <c r="G17"/>
  <c r="E29" l="1"/>
  <c r="F29"/>
  <c r="D29"/>
  <c r="E19"/>
  <c r="E18" s="1"/>
  <c r="F19"/>
  <c r="F18" s="1"/>
  <c r="D19"/>
  <c r="D18" s="1"/>
  <c r="E13"/>
  <c r="F13"/>
  <c r="D13"/>
  <c r="E8"/>
  <c r="E5" s="1"/>
  <c r="F8"/>
  <c r="D8"/>
  <c r="M7"/>
  <c r="M9"/>
  <c r="M10"/>
  <c r="M11"/>
  <c r="M12"/>
  <c r="M14"/>
  <c r="M15"/>
  <c r="M16"/>
  <c r="M20"/>
  <c r="M21"/>
  <c r="M22"/>
  <c r="M23"/>
  <c r="M24"/>
  <c r="M25"/>
  <c r="M26"/>
  <c r="M30"/>
  <c r="M31"/>
  <c r="M32"/>
  <c r="M33"/>
  <c r="M34"/>
  <c r="M36"/>
  <c r="M6"/>
  <c r="L7"/>
  <c r="L9"/>
  <c r="L10"/>
  <c r="L11"/>
  <c r="L12"/>
  <c r="L14"/>
  <c r="L15"/>
  <c r="L16"/>
  <c r="L20"/>
  <c r="L21"/>
  <c r="L22"/>
  <c r="L23"/>
  <c r="L24"/>
  <c r="L25"/>
  <c r="L26"/>
  <c r="L30"/>
  <c r="L31"/>
  <c r="L32"/>
  <c r="L33"/>
  <c r="L34"/>
  <c r="L36"/>
  <c r="L6"/>
  <c r="J7"/>
  <c r="J9"/>
  <c r="J10"/>
  <c r="J11"/>
  <c r="J12"/>
  <c r="J14"/>
  <c r="J15"/>
  <c r="J16"/>
  <c r="J20"/>
  <c r="J21"/>
  <c r="J22"/>
  <c r="J23"/>
  <c r="J24"/>
  <c r="J25"/>
  <c r="J26"/>
  <c r="J30"/>
  <c r="J31"/>
  <c r="J32"/>
  <c r="J33"/>
  <c r="J34"/>
  <c r="J36"/>
  <c r="J6"/>
  <c r="I7"/>
  <c r="I9"/>
  <c r="I10"/>
  <c r="I11"/>
  <c r="I12"/>
  <c r="I14"/>
  <c r="I15"/>
  <c r="I16"/>
  <c r="I20"/>
  <c r="I21"/>
  <c r="I22"/>
  <c r="I23"/>
  <c r="I24"/>
  <c r="I25"/>
  <c r="I26"/>
  <c r="I30"/>
  <c r="I31"/>
  <c r="I32"/>
  <c r="I33"/>
  <c r="I34"/>
  <c r="I36"/>
  <c r="I6"/>
  <c r="H9"/>
  <c r="H10"/>
  <c r="H11"/>
  <c r="H12"/>
  <c r="H14"/>
  <c r="H15"/>
  <c r="H16"/>
  <c r="H20"/>
  <c r="H21"/>
  <c r="H22"/>
  <c r="H23"/>
  <c r="H24"/>
  <c r="H25"/>
  <c r="H26"/>
  <c r="H30"/>
  <c r="H31"/>
  <c r="H32"/>
  <c r="H33"/>
  <c r="H34"/>
  <c r="H36"/>
  <c r="H7"/>
  <c r="H6"/>
  <c r="G9"/>
  <c r="G10"/>
  <c r="G11"/>
  <c r="G12"/>
  <c r="G14"/>
  <c r="G15"/>
  <c r="G16"/>
  <c r="G20"/>
  <c r="G21"/>
  <c r="G22"/>
  <c r="G23"/>
  <c r="G24"/>
  <c r="G25"/>
  <c r="G26"/>
  <c r="G30"/>
  <c r="G31"/>
  <c r="G32"/>
  <c r="G33"/>
  <c r="G34"/>
  <c r="G36"/>
  <c r="G7"/>
  <c r="G6"/>
  <c r="E28"/>
  <c r="F28"/>
  <c r="D28"/>
  <c r="I28" l="1"/>
  <c r="F5"/>
  <c r="I13"/>
  <c r="D5"/>
  <c r="H13"/>
  <c r="J13"/>
  <c r="H28"/>
  <c r="J28"/>
  <c r="J29"/>
  <c r="M28"/>
  <c r="G28"/>
  <c r="L28"/>
  <c r="I29"/>
  <c r="L29"/>
  <c r="H29"/>
  <c r="M29"/>
  <c r="G29"/>
  <c r="I19"/>
  <c r="J19"/>
  <c r="M19"/>
  <c r="L19"/>
  <c r="H19"/>
  <c r="G19"/>
  <c r="G13"/>
  <c r="M13"/>
  <c r="L13"/>
  <c r="I8"/>
  <c r="J8"/>
  <c r="G8"/>
  <c r="L8"/>
  <c r="H8"/>
  <c r="M8"/>
  <c r="J18" l="1"/>
  <c r="I18"/>
  <c r="M18" l="1"/>
  <c r="L18"/>
  <c r="H18"/>
  <c r="G18"/>
  <c r="J5"/>
  <c r="I5"/>
  <c r="G5"/>
  <c r="M5"/>
  <c r="H5"/>
  <c r="L5"/>
  <c r="F27"/>
  <c r="F37" s="1"/>
  <c r="E27"/>
  <c r="D27"/>
  <c r="E37" l="1"/>
  <c r="I27"/>
  <c r="J27"/>
  <c r="M27"/>
  <c r="L27"/>
  <c r="H27"/>
  <c r="D37"/>
  <c r="G27"/>
  <c r="I37" l="1"/>
  <c r="J37"/>
  <c r="G37"/>
  <c r="L37"/>
  <c r="M37"/>
  <c r="H37"/>
</calcChain>
</file>

<file path=xl/sharedStrings.xml><?xml version="1.0" encoding="utf-8"?>
<sst xmlns="http://schemas.openxmlformats.org/spreadsheetml/2006/main" count="109" uniqueCount="94">
  <si>
    <t>(+/-)</t>
  </si>
  <si>
    <t>%</t>
  </si>
  <si>
    <t xml:space="preserve">ИСТОЧНИКИ ДОХОДОВ </t>
  </si>
  <si>
    <t xml:space="preserve">Налоговые доходы в т.ч. </t>
  </si>
  <si>
    <t xml:space="preserve">Неналоговые доходы в т.ч. </t>
  </si>
  <si>
    <t>КБК</t>
  </si>
  <si>
    <t>1 01 02000 01 0000 110</t>
  </si>
  <si>
    <t>1 03 02000 01 0000 110</t>
  </si>
  <si>
    <t>Налог на доходы физических лиц</t>
  </si>
  <si>
    <t xml:space="preserve">Акцизы </t>
  </si>
  <si>
    <t>Налоги на совокупный доход</t>
  </si>
  <si>
    <t>1 05 00000 00 0000 110</t>
  </si>
  <si>
    <t>1 05 01000 00 0000 110</t>
  </si>
  <si>
    <t>1 05 02000 00 0000 110</t>
  </si>
  <si>
    <t>1 05 03000 00 0000 110</t>
  </si>
  <si>
    <t>1 05 04000 00 0000 110</t>
  </si>
  <si>
    <t>1 06 00000 00 0000 110</t>
  </si>
  <si>
    <t>1 06 01000 00 0000 110</t>
  </si>
  <si>
    <t>1 06 06000 00 0000 110</t>
  </si>
  <si>
    <t>Налог на имущество</t>
  </si>
  <si>
    <t>1 08 00000 00 0000 110</t>
  </si>
  <si>
    <t xml:space="preserve">Государственная пошлина </t>
  </si>
  <si>
    <t>Налог, взимаемый в связи с применением упрощенной системы налогообложения</t>
  </si>
  <si>
    <t xml:space="preserve">Налог на имущество физических лиц </t>
  </si>
  <si>
    <t xml:space="preserve">Земельный налог </t>
  </si>
  <si>
    <t xml:space="preserve">Единый налог на вмененный доход </t>
  </si>
  <si>
    <t xml:space="preserve">Единый сельскохозяйственный налог </t>
  </si>
  <si>
    <t>Патентная система налогообложения</t>
  </si>
  <si>
    <t>Доходы от использования имущества, находящегося в государственной и муниципальной собственности</t>
  </si>
  <si>
    <t>1 11 00000 00 0000 120</t>
  </si>
  <si>
    <t>1 12 00000 00 0000 120</t>
  </si>
  <si>
    <t xml:space="preserve">Доходы, получаемые в виде арендной платы за земельные участки </t>
  </si>
  <si>
    <t xml:space="preserve">Доходы от сдачи в аренду имущества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</si>
  <si>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</si>
  <si>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</t>
  </si>
  <si>
    <t>1 13 00000 00 0000 130</t>
  </si>
  <si>
    <t>1 14 00000 00 0000 000</t>
  </si>
  <si>
    <t>Доходы от продажи материальных и нематериальных активов</t>
  </si>
  <si>
    <t>1 16 00000 00 0000 140</t>
  </si>
  <si>
    <t>Штраф, санкции, возмещение ущерба</t>
  </si>
  <si>
    <t>Прочие неналоговые доходы</t>
  </si>
  <si>
    <t>Субсидии бюджетам бюджетной системы РФ</t>
  </si>
  <si>
    <t>Субвенции бюджетам бюджетной системы РФ</t>
  </si>
  <si>
    <t xml:space="preserve">Иные межбюджетные трансферты </t>
  </si>
  <si>
    <t>Прочие безвозмездные поступления</t>
  </si>
  <si>
    <t>ВСЕГО ДОХОДОВ</t>
  </si>
  <si>
    <t>Налоговые и неналоговые доходы</t>
  </si>
  <si>
    <t xml:space="preserve">БЕЗВОЗМЕЗДНЫЕ ПОСТУПЛЕНИЯ в т.ч. </t>
  </si>
  <si>
    <t>2 00 00000 00 0000 000</t>
  </si>
  <si>
    <t>2 02 00000 00 0000 000</t>
  </si>
  <si>
    <t>Дотации бюджетам бюджетной системы РФ</t>
  </si>
  <si>
    <t>2 02 10000 00 0000 150</t>
  </si>
  <si>
    <t>2 02 20000 00 0000 150</t>
  </si>
  <si>
    <t>2 02 30000 00 0000 150</t>
  </si>
  <si>
    <t>2 02 40000 00 0000 150</t>
  </si>
  <si>
    <t>1 17 00000 00 0000 150</t>
  </si>
  <si>
    <t>от других бюджетов бюджетной системы РФ:</t>
  </si>
  <si>
    <t>(тыс.рублей)</t>
  </si>
  <si>
    <t>доходы от продажи имеют заявительный характер</t>
  </si>
  <si>
    <t>Отчет
года</t>
  </si>
  <si>
    <t>Отклонение между первоначально утвержденными и уточненными значениями</t>
  </si>
  <si>
    <t>Выполнение уточненного плана года</t>
  </si>
  <si>
    <t>Пояснения отклонений между уточненными и фактическими значениями в случае, если такие отклонения составили 5% и более</t>
  </si>
  <si>
    <t>Пояснения отклонений между первоначально утвержденными и фактическими значениями в случае, если такие отклонения составили 5% и более</t>
  </si>
  <si>
    <t>Выполнение  первоначального плана года</t>
  </si>
  <si>
    <t>Рост поступлений распределяемых акцизов на нефтепродукты обусловлен увеличением объемов реализации относительно прогнозируемых.</t>
  </si>
  <si>
    <t>Погашение задолженности</t>
  </si>
  <si>
    <t>перенос срока уплаты налога за 2023 год на 09.01.2024 года.</t>
  </si>
  <si>
    <t>увеличения количества налогоплательщиков, которым исчислен налог к уплате</t>
  </si>
  <si>
    <t>Увеличение поступлений сложилось за счет перерасчета арендной платы за использование земельных участков, находящихся в государственной собственности Ставропольского края, и земельных участков государственная собственность, на которые не разграничена, и предоставленных в аренду без торгов, в составе земель сельскохозяйственного назначения.</t>
  </si>
  <si>
    <t>провидения претензионно-исковых работ по муниципальным контрактам и договорам (за просрочку исполнения обязательств, предусмотренных контрактом (договором))</t>
  </si>
  <si>
    <t>увеличение количества инициативных проектов</t>
  </si>
  <si>
    <t>увеличение количества окзываемых платных услуг</t>
  </si>
  <si>
    <t>увеличение суммы авансовых платежей</t>
  </si>
  <si>
    <t>Поступление средств из краевого бюджета в пределах сумм, необходимых для оплаты денежных обязательств</t>
  </si>
  <si>
    <t>Увеличение объемов субсидий из краевого бюджета в течение года</t>
  </si>
  <si>
    <t>Увеличение объемов иных межбюджетных трансфертов из краевого бюджета в течение года.</t>
  </si>
  <si>
    <t>Сведения о фактических поступлениях доходов по видам доходов за 2024 год в сравнении с первоначально утвержденными решением о бюджете значениями и с уточненными значениями с учетом внесенных изменений</t>
  </si>
  <si>
    <t>Первоначальный план года /
13.12.2023 г. № 147</t>
  </si>
  <si>
    <t>Уточненный план года /
19.12.2024 г. № 171</t>
  </si>
  <si>
    <t>1 09 00000 00 0000 110</t>
  </si>
  <si>
    <t>Прочие налоговые доходы</t>
  </si>
  <si>
    <t>2 19 00000 00 0000 150</t>
  </si>
  <si>
    <t>2 18 00000 00 0000 150</t>
  </si>
  <si>
    <t>2 07 00000 00 0000 150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</si>
  <si>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</si>
  <si>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Доходы бюджетов бюджетной системы Россмийской Федерации от возврата остатков субсидий, субвенций и иных межбюджетных трансфертов, имеющих целевое назначение, прошлых лет </t>
  </si>
  <si>
    <t>увеличение количества юридически значимых действий и размера платы госпошлины</t>
  </si>
  <si>
    <t>снижение выручки от реализации продкуции, рост затрат на производство, снижение полученных доходов, прекращение предпринимательской деятельности</t>
  </si>
  <si>
    <t>Рост реализации продукции собственного производства</t>
  </si>
  <si>
    <t>Увеличение количества сдаваемого в аренду имущества</t>
  </si>
  <si>
    <t>Увеличение объемов субвенций из краевого бюджета в течение года</t>
  </si>
  <si>
    <t>возврат неизрасходованного остатка субсидии на иные цели от муниципального бюджетного учреждения</t>
  </si>
  <si>
    <t>возвраты остатков субсидий и субвенций прошлых лет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</si>
</sst>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8">
    <font>
      <sz val="11"/>
      <color theme="1"/>
      <name val="Calibri"/>
      <family val="2"/>
      <charset val="204"/>
      <scheme val="minor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597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808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00808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008080"/>
      </top>
      <bottom/>
      <diagonal/>
    </border>
    <border>
      <left/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/>
      <diagonal/>
    </border>
    <border>
      <left/>
      <right/>
      <top style="medium">
        <color rgb="FF008080"/>
      </top>
      <bottom/>
      <diagonal/>
    </border>
    <border>
      <left style="medium">
        <color rgb="FF008080"/>
      </left>
      <right/>
      <top style="medium">
        <color rgb="FF008080"/>
      </top>
      <bottom style="thin">
        <color indexed="64"/>
      </bottom>
      <diagonal/>
    </border>
    <border>
      <left/>
      <right style="medium">
        <color rgb="FF008080"/>
      </right>
      <top style="medium">
        <color rgb="FF008080"/>
      </top>
      <bottom style="thin">
        <color indexed="64"/>
      </bottom>
      <diagonal/>
    </border>
    <border>
      <left style="medium">
        <color rgb="FFFFFFFF"/>
      </left>
      <right style="thin">
        <color rgb="FF008080"/>
      </right>
      <top style="medium">
        <color rgb="FF008080"/>
      </top>
      <bottom/>
      <diagonal/>
    </border>
    <border>
      <left/>
      <right style="medium">
        <color rgb="FF008080"/>
      </right>
      <top/>
      <bottom/>
      <diagonal/>
    </border>
    <border>
      <left style="medium">
        <color rgb="FF008080"/>
      </left>
      <right style="medium">
        <color theme="0"/>
      </right>
      <top style="medium">
        <color rgb="FF008080"/>
      </top>
      <bottom/>
      <diagonal/>
    </border>
    <border>
      <left style="medium">
        <color rgb="FF008080"/>
      </left>
      <right style="medium">
        <color theme="0"/>
      </right>
      <top/>
      <bottom/>
      <diagonal/>
    </border>
    <border>
      <left style="medium">
        <color rgb="FF008080"/>
      </left>
      <right/>
      <top/>
      <bottom style="thin">
        <color indexed="64"/>
      </bottom>
      <diagonal/>
    </border>
    <border>
      <left/>
      <right/>
      <top/>
      <bottom style="medium">
        <color rgb="FF008080"/>
      </bottom>
      <diagonal/>
    </border>
    <border>
      <left style="medium">
        <color rgb="FF008080"/>
      </left>
      <right/>
      <top/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 style="medium">
        <color rgb="FF008080"/>
      </right>
      <top/>
      <bottom style="medium">
        <color rgb="FF008080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4" fillId="3" borderId="1" xfId="0" applyNumberFormat="1" applyFont="1" applyFill="1" applyBorder="1" applyAlignment="1">
      <alignment horizontal="center" vertical="center" wrapText="1" readingOrder="1"/>
    </xf>
    <xf numFmtId="4" fontId="4" fillId="4" borderId="1" xfId="0" applyNumberFormat="1" applyFont="1" applyFill="1" applyBorder="1" applyAlignment="1">
      <alignment horizontal="center" vertical="center" wrapText="1" readingOrder="1"/>
    </xf>
    <xf numFmtId="4" fontId="4" fillId="3" borderId="5" xfId="0" applyNumberFormat="1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4" fontId="3" fillId="5" borderId="2" xfId="0" applyNumberFormat="1" applyFont="1" applyFill="1" applyBorder="1" applyAlignment="1">
      <alignment horizontal="center" vertical="center" wrapText="1" readingOrder="1"/>
    </xf>
    <xf numFmtId="4" fontId="3" fillId="5" borderId="9" xfId="0" applyNumberFormat="1" applyFont="1" applyFill="1" applyBorder="1" applyAlignment="1">
      <alignment horizontal="center" vertical="center" wrapText="1" readingOrder="1"/>
    </xf>
    <xf numFmtId="49" fontId="0" fillId="0" borderId="0" xfId="0" applyNumberFormat="1" applyAlignment="1">
      <alignment vertical="center"/>
    </xf>
    <xf numFmtId="4" fontId="2" fillId="5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 readingOrder="1"/>
    </xf>
    <xf numFmtId="4" fontId="6" fillId="5" borderId="2" xfId="0" applyNumberFormat="1" applyFont="1" applyFill="1" applyBorder="1" applyAlignment="1">
      <alignment horizontal="center" vertical="center" wrapText="1" readingOrder="1"/>
    </xf>
    <xf numFmtId="4" fontId="3" fillId="3" borderId="5" xfId="0" applyNumberFormat="1" applyFont="1" applyFill="1" applyBorder="1" applyAlignment="1">
      <alignment horizontal="center" vertical="center" wrapText="1" readingOrder="1"/>
    </xf>
    <xf numFmtId="4" fontId="3" fillId="3" borderId="1" xfId="0" applyNumberFormat="1" applyFont="1" applyFill="1" applyBorder="1" applyAlignment="1">
      <alignment horizontal="center" vertical="center" wrapText="1" readingOrder="1"/>
    </xf>
    <xf numFmtId="4" fontId="3" fillId="4" borderId="1" xfId="0" applyNumberFormat="1" applyFont="1" applyFill="1" applyBorder="1" applyAlignment="1">
      <alignment horizontal="center" vertical="center" wrapText="1" readingOrder="1"/>
    </xf>
    <xf numFmtId="4" fontId="3" fillId="3" borderId="7" xfId="0" applyNumberFormat="1" applyFont="1" applyFill="1" applyBorder="1" applyAlignment="1">
      <alignment horizontal="center" vertical="center" wrapText="1" readingOrder="1"/>
    </xf>
    <xf numFmtId="4" fontId="6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6" fillId="3" borderId="4" xfId="0" applyNumberFormat="1" applyFont="1" applyFill="1" applyBorder="1" applyAlignment="1">
      <alignment horizontal="left" vertical="center" wrapText="1" readingOrder="1"/>
    </xf>
    <xf numFmtId="4" fontId="6" fillId="3" borderId="3" xfId="0" applyNumberFormat="1" applyFont="1" applyFill="1" applyBorder="1" applyAlignment="1">
      <alignment horizontal="left" vertical="center" wrapText="1" readingOrder="1"/>
    </xf>
    <xf numFmtId="4" fontId="7" fillId="3" borderId="3" xfId="0" applyNumberFormat="1" applyFont="1" applyFill="1" applyBorder="1" applyAlignment="1">
      <alignment horizontal="left" vertical="center" wrapText="1" readingOrder="1"/>
    </xf>
    <xf numFmtId="4" fontId="6" fillId="3" borderId="6" xfId="0" applyNumberFormat="1" applyFont="1" applyFill="1" applyBorder="1" applyAlignment="1">
      <alignment horizontal="left" vertical="center" wrapText="1" readingOrder="1"/>
    </xf>
    <xf numFmtId="4" fontId="7" fillId="3" borderId="4" xfId="0" applyNumberFormat="1" applyFont="1" applyFill="1" applyBorder="1" applyAlignment="1">
      <alignment horizontal="left" vertical="center" wrapText="1" readingOrder="1"/>
    </xf>
    <xf numFmtId="4" fontId="6" fillId="4" borderId="3" xfId="0" applyNumberFormat="1" applyFont="1" applyFill="1" applyBorder="1" applyAlignment="1">
      <alignment horizontal="left" vertical="center" wrapText="1" readingOrder="1"/>
    </xf>
    <xf numFmtId="49" fontId="7" fillId="4" borderId="3" xfId="0" applyNumberFormat="1" applyFont="1" applyFill="1" applyBorder="1" applyAlignment="1">
      <alignment horizontal="left" vertical="center" wrapText="1" readingOrder="1"/>
    </xf>
    <xf numFmtId="4" fontId="7" fillId="4" borderId="3" xfId="0" applyNumberFormat="1" applyFont="1" applyFill="1" applyBorder="1" applyAlignment="1">
      <alignment horizontal="left" vertical="center" wrapText="1" readingOrder="1"/>
    </xf>
    <xf numFmtId="4" fontId="6" fillId="4" borderId="4" xfId="0" applyNumberFormat="1" applyFont="1" applyFill="1" applyBorder="1" applyAlignment="1">
      <alignment horizontal="left" vertical="center" wrapText="1" readingOrder="1"/>
    </xf>
    <xf numFmtId="4" fontId="3" fillId="4" borderId="5" xfId="0" applyNumberFormat="1" applyFont="1" applyFill="1" applyBorder="1" applyAlignment="1">
      <alignment horizontal="center" vertical="center" wrapText="1" readingOrder="1"/>
    </xf>
    <xf numFmtId="4" fontId="7" fillId="4" borderId="4" xfId="0" applyNumberFormat="1" applyFont="1" applyFill="1" applyBorder="1" applyAlignment="1">
      <alignment horizontal="left" vertical="center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4" fontId="3" fillId="3" borderId="15" xfId="0" applyNumberFormat="1" applyFont="1" applyFill="1" applyBorder="1" applyAlignment="1">
      <alignment horizontal="center" vertical="center" wrapText="1" readingOrder="1"/>
    </xf>
    <xf numFmtId="4" fontId="3" fillId="4" borderId="15" xfId="0" applyNumberFormat="1" applyFont="1" applyFill="1" applyBorder="1" applyAlignment="1">
      <alignment horizontal="center" vertical="center" wrapText="1" readingOrder="1"/>
    </xf>
    <xf numFmtId="4" fontId="4" fillId="4" borderId="15" xfId="0" applyNumberFormat="1" applyFont="1" applyFill="1" applyBorder="1" applyAlignment="1">
      <alignment horizontal="center" vertical="center" wrapText="1" readingOrder="1"/>
    </xf>
    <xf numFmtId="4" fontId="4" fillId="3" borderId="15" xfId="0" applyNumberFormat="1" applyFont="1" applyFill="1" applyBorder="1" applyAlignment="1">
      <alignment horizontal="center" vertical="center" wrapText="1" readingOrder="1"/>
    </xf>
    <xf numFmtId="164" fontId="3" fillId="3" borderId="16" xfId="0" applyNumberFormat="1" applyFont="1" applyFill="1" applyBorder="1" applyAlignment="1">
      <alignment horizontal="center" vertical="center" wrapText="1" readingOrder="1"/>
    </xf>
    <xf numFmtId="164" fontId="3" fillId="4" borderId="17" xfId="0" applyNumberFormat="1" applyFont="1" applyFill="1" applyBorder="1" applyAlignment="1">
      <alignment horizontal="center" vertical="center" wrapText="1" readingOrder="1"/>
    </xf>
    <xf numFmtId="164" fontId="3" fillId="3" borderId="17" xfId="0" applyNumberFormat="1" applyFont="1" applyFill="1" applyBorder="1" applyAlignment="1">
      <alignment horizontal="center" vertical="center" wrapText="1" readingOrder="1"/>
    </xf>
    <xf numFmtId="164" fontId="3" fillId="5" borderId="2" xfId="0" applyNumberFormat="1" applyFont="1" applyFill="1" applyBorder="1" applyAlignment="1">
      <alignment horizontal="center" vertical="center" wrapText="1" readingOrder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4" fontId="4" fillId="5" borderId="2" xfId="0" applyNumberFormat="1" applyFont="1" applyFill="1" applyBorder="1" applyAlignment="1">
      <alignment horizontal="center" vertical="center" wrapText="1" readingOrder="1"/>
    </xf>
    <xf numFmtId="4" fontId="4" fillId="4" borderId="15" xfId="0" applyNumberFormat="1" applyFont="1" applyFill="1" applyBorder="1" applyAlignment="1">
      <alignment horizontal="left" vertical="center" wrapText="1" readingOrder="1"/>
    </xf>
    <xf numFmtId="4" fontId="4" fillId="0" borderId="15" xfId="0" applyNumberFormat="1" applyFont="1" applyFill="1" applyBorder="1" applyAlignment="1">
      <alignment horizontal="center" vertical="center" wrapText="1" readingOrder="1"/>
    </xf>
    <xf numFmtId="4" fontId="4" fillId="0" borderId="15" xfId="0" applyNumberFormat="1" applyFont="1" applyFill="1" applyBorder="1" applyAlignment="1">
      <alignment horizontal="left" vertical="center" wrapText="1" readingOrder="1"/>
    </xf>
    <xf numFmtId="49" fontId="5" fillId="0" borderId="0" xfId="0" applyNumberFormat="1" applyFont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 readingOrder="1"/>
    </xf>
    <xf numFmtId="0" fontId="1" fillId="2" borderId="19" xfId="0" applyFont="1" applyFill="1" applyBorder="1" applyAlignment="1">
      <alignment horizontal="center" vertical="center" wrapText="1" readingOrder="1"/>
    </xf>
    <xf numFmtId="49" fontId="1" fillId="2" borderId="10" xfId="0" applyNumberFormat="1" applyFont="1" applyFill="1" applyBorder="1" applyAlignment="1">
      <alignment horizontal="center" vertical="center" wrapText="1" readingOrder="1"/>
    </xf>
    <xf numFmtId="49" fontId="1" fillId="2" borderId="20" xfId="0" applyNumberFormat="1" applyFont="1" applyFill="1" applyBorder="1" applyAlignment="1">
      <alignment horizontal="center" vertical="center" wrapText="1" readingOrder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 readingOrder="1"/>
    </xf>
    <xf numFmtId="0" fontId="1" fillId="2" borderId="13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2" borderId="18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80"/>
      <color rgb="FF8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0"/>
  <sheetViews>
    <sheetView tabSelected="1" zoomScale="85" zoomScaleNormal="85" workbookViewId="0">
      <selection activeCell="K36" sqref="K36"/>
    </sheetView>
  </sheetViews>
  <sheetFormatPr defaultColWidth="9.140625" defaultRowHeight="15"/>
  <cols>
    <col min="1" max="1" width="3.28515625" style="21" customWidth="1"/>
    <col min="2" max="2" width="23.5703125" style="9" customWidth="1"/>
    <col min="3" max="3" width="43.85546875" style="7" customWidth="1"/>
    <col min="4" max="4" width="13" style="21" customWidth="1"/>
    <col min="5" max="5" width="12.42578125" style="21" customWidth="1"/>
    <col min="6" max="6" width="11.140625" style="21" customWidth="1"/>
    <col min="7" max="7" width="10.7109375" style="21" customWidth="1"/>
    <col min="8" max="8" width="12.7109375" style="21" customWidth="1"/>
    <col min="9" max="9" width="12.140625" style="21" customWidth="1"/>
    <col min="10" max="10" width="11.5703125" style="21" customWidth="1"/>
    <col min="11" max="11" width="39" style="21" customWidth="1"/>
    <col min="12" max="12" width="12.140625" style="21" customWidth="1"/>
    <col min="13" max="13" width="11.5703125" style="21" customWidth="1"/>
    <col min="14" max="14" width="43.140625" style="21" customWidth="1"/>
    <col min="15" max="16384" width="9.140625" style="21"/>
  </cols>
  <sheetData>
    <row r="1" spans="2:14" ht="29.25" customHeight="1">
      <c r="B1" s="48" t="s">
        <v>77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4" customHeight="1" thickBot="1">
      <c r="J2" s="43"/>
      <c r="N2" s="43" t="s">
        <v>57</v>
      </c>
    </row>
    <row r="3" spans="2:14" ht="64.5" customHeight="1" thickBot="1">
      <c r="B3" s="53" t="s">
        <v>5</v>
      </c>
      <c r="C3" s="51" t="s">
        <v>2</v>
      </c>
      <c r="D3" s="49" t="s">
        <v>78</v>
      </c>
      <c r="E3" s="49" t="s">
        <v>79</v>
      </c>
      <c r="F3" s="49" t="s">
        <v>59</v>
      </c>
      <c r="G3" s="55" t="s">
        <v>60</v>
      </c>
      <c r="H3" s="56"/>
      <c r="I3" s="55" t="s">
        <v>61</v>
      </c>
      <c r="J3" s="56"/>
      <c r="K3" s="57" t="s">
        <v>62</v>
      </c>
      <c r="L3" s="55" t="s">
        <v>64</v>
      </c>
      <c r="M3" s="56"/>
      <c r="N3" s="57" t="s">
        <v>63</v>
      </c>
    </row>
    <row r="4" spans="2:14" ht="16.5" customHeight="1" thickBot="1">
      <c r="B4" s="54"/>
      <c r="C4" s="52"/>
      <c r="D4" s="50"/>
      <c r="E4" s="50"/>
      <c r="F4" s="50"/>
      <c r="G4" s="4" t="s">
        <v>0</v>
      </c>
      <c r="H4" s="4" t="s">
        <v>1</v>
      </c>
      <c r="I4" s="4" t="s">
        <v>0</v>
      </c>
      <c r="J4" s="33" t="s">
        <v>1</v>
      </c>
      <c r="K4" s="58"/>
      <c r="L4" s="4" t="s">
        <v>0</v>
      </c>
      <c r="M4" s="33" t="s">
        <v>1</v>
      </c>
      <c r="N4" s="58"/>
    </row>
    <row r="5" spans="2:14" ht="19.149999999999999" customHeight="1" thickBot="1">
      <c r="B5" s="8"/>
      <c r="C5" s="15" t="s">
        <v>3</v>
      </c>
      <c r="D5" s="5">
        <f>D6+D7+D8+D13+D16+D17</f>
        <v>610678.32000000007</v>
      </c>
      <c r="E5" s="5">
        <f>E6+E7+E8+E13+E16+E17</f>
        <v>620981.61</v>
      </c>
      <c r="F5" s="5">
        <f>F6+F7+F8+F13+F16+F17</f>
        <v>645045.52</v>
      </c>
      <c r="G5" s="41">
        <f>E5-D5</f>
        <v>10303.289999999921</v>
      </c>
      <c r="H5" s="5">
        <f>E5/D5*100</f>
        <v>101.68718778161305</v>
      </c>
      <c r="I5" s="41">
        <f>F5-E5</f>
        <v>24063.910000000033</v>
      </c>
      <c r="J5" s="5">
        <f>F5/E5*100</f>
        <v>103.87514052147213</v>
      </c>
      <c r="K5" s="5"/>
      <c r="L5" s="41">
        <f>F5-D5</f>
        <v>34367.199999999953</v>
      </c>
      <c r="M5" s="5">
        <f>F5/D5*100</f>
        <v>105.62770920048381</v>
      </c>
      <c r="N5" s="5"/>
    </row>
    <row r="6" spans="2:14" ht="15.75" thickBot="1">
      <c r="B6" s="12" t="s">
        <v>6</v>
      </c>
      <c r="C6" s="22" t="s">
        <v>8</v>
      </c>
      <c r="D6" s="16">
        <v>406742</v>
      </c>
      <c r="E6" s="16">
        <v>407486.64</v>
      </c>
      <c r="F6" s="16">
        <v>421506.39</v>
      </c>
      <c r="G6" s="38">
        <f>E6-D6</f>
        <v>744.64000000001397</v>
      </c>
      <c r="H6" s="34">
        <f>E6/D6*100</f>
        <v>100.18307428296069</v>
      </c>
      <c r="I6" s="38">
        <f>F6-E6</f>
        <v>14019.75</v>
      </c>
      <c r="J6" s="34">
        <f>F6/E6*100</f>
        <v>103.44054224698016</v>
      </c>
      <c r="K6" s="37"/>
      <c r="L6" s="38">
        <f>F6-D6</f>
        <v>14764.390000000014</v>
      </c>
      <c r="M6" s="34">
        <f>F6/D6*100</f>
        <v>103.62991527798948</v>
      </c>
      <c r="N6" s="37"/>
    </row>
    <row r="7" spans="2:14" ht="48.75" thickBot="1">
      <c r="B7" s="13" t="s">
        <v>7</v>
      </c>
      <c r="C7" s="27" t="s">
        <v>9</v>
      </c>
      <c r="D7" s="18">
        <v>44509.32</v>
      </c>
      <c r="E7" s="18">
        <v>51255.360000000001</v>
      </c>
      <c r="F7" s="18">
        <v>51915.4</v>
      </c>
      <c r="G7" s="39">
        <f>E7-D7</f>
        <v>6746.0400000000009</v>
      </c>
      <c r="H7" s="35">
        <f>E7/D7*100</f>
        <v>115.15646610642445</v>
      </c>
      <c r="I7" s="39">
        <f t="shared" ref="I7:I37" si="0">F7-E7</f>
        <v>660.04000000000087</v>
      </c>
      <c r="J7" s="35">
        <f t="shared" ref="J7:J37" si="1">F7/E7*100</f>
        <v>101.2877482472077</v>
      </c>
      <c r="K7" s="45"/>
      <c r="L7" s="39">
        <f t="shared" ref="L7:L37" si="2">F7-D7</f>
        <v>7406.0800000000017</v>
      </c>
      <c r="M7" s="35">
        <f t="shared" ref="M7:M37" si="3">F7/D7*100</f>
        <v>116.63939148025628</v>
      </c>
      <c r="N7" s="45" t="s">
        <v>65</v>
      </c>
    </row>
    <row r="8" spans="2:14" ht="15.75" thickBot="1">
      <c r="B8" s="20" t="s">
        <v>11</v>
      </c>
      <c r="C8" s="23" t="s">
        <v>10</v>
      </c>
      <c r="D8" s="17">
        <f>SUM(D9:D12)</f>
        <v>74956</v>
      </c>
      <c r="E8" s="17">
        <f t="shared" ref="E8:F8" si="4">SUM(E9:E12)</f>
        <v>75586.239999999991</v>
      </c>
      <c r="F8" s="17">
        <f t="shared" si="4"/>
        <v>76970.420000000013</v>
      </c>
      <c r="G8" s="40">
        <f t="shared" ref="G8:G37" si="5">E8-D8</f>
        <v>630.23999999999069</v>
      </c>
      <c r="H8" s="34">
        <f t="shared" ref="H8:H37" si="6">E8/D8*100</f>
        <v>100.84081327712258</v>
      </c>
      <c r="I8" s="40">
        <f t="shared" si="0"/>
        <v>1384.1800000000221</v>
      </c>
      <c r="J8" s="34">
        <f t="shared" si="1"/>
        <v>101.83125923448503</v>
      </c>
      <c r="K8" s="46"/>
      <c r="L8" s="40">
        <f t="shared" si="2"/>
        <v>2014.4200000000128</v>
      </c>
      <c r="M8" s="34">
        <f t="shared" si="3"/>
        <v>102.68746998238969</v>
      </c>
      <c r="N8" s="46"/>
    </row>
    <row r="9" spans="2:14" ht="48.75" thickBot="1">
      <c r="B9" s="10" t="s">
        <v>12</v>
      </c>
      <c r="C9" s="28" t="s">
        <v>22</v>
      </c>
      <c r="D9" s="2">
        <v>45155</v>
      </c>
      <c r="E9" s="2">
        <v>33100</v>
      </c>
      <c r="F9" s="2">
        <v>33609.97</v>
      </c>
      <c r="G9" s="39">
        <f t="shared" si="5"/>
        <v>-12055</v>
      </c>
      <c r="H9" s="35">
        <f t="shared" si="6"/>
        <v>73.303067212933229</v>
      </c>
      <c r="I9" s="39">
        <f t="shared" si="0"/>
        <v>509.97000000000116</v>
      </c>
      <c r="J9" s="35">
        <f t="shared" si="1"/>
        <v>101.54069486404833</v>
      </c>
      <c r="K9" s="45"/>
      <c r="L9" s="39">
        <f t="shared" si="2"/>
        <v>-11545.029999999999</v>
      </c>
      <c r="M9" s="35">
        <f t="shared" si="3"/>
        <v>74.432443804672801</v>
      </c>
      <c r="N9" s="45" t="s">
        <v>88</v>
      </c>
    </row>
    <row r="10" spans="2:14" ht="15.75" thickBot="1">
      <c r="B10" s="11" t="s">
        <v>13</v>
      </c>
      <c r="C10" s="24" t="s">
        <v>25</v>
      </c>
      <c r="D10" s="1">
        <v>0</v>
      </c>
      <c r="E10" s="1">
        <v>159.31</v>
      </c>
      <c r="F10" s="1">
        <v>163.15</v>
      </c>
      <c r="G10" s="40">
        <f t="shared" si="5"/>
        <v>159.31</v>
      </c>
      <c r="H10" s="34" t="e">
        <f t="shared" si="6"/>
        <v>#DIV/0!</v>
      </c>
      <c r="I10" s="40">
        <f t="shared" si="0"/>
        <v>3.8400000000000034</v>
      </c>
      <c r="J10" s="34">
        <f t="shared" si="1"/>
        <v>102.41039482769443</v>
      </c>
      <c r="K10" s="47"/>
      <c r="L10" s="40">
        <f t="shared" si="2"/>
        <v>163.15</v>
      </c>
      <c r="M10" s="34" t="e">
        <f t="shared" si="3"/>
        <v>#DIV/0!</v>
      </c>
      <c r="N10" s="47" t="s">
        <v>66</v>
      </c>
    </row>
    <row r="11" spans="2:14" ht="24.75" thickBot="1">
      <c r="B11" s="10" t="s">
        <v>14</v>
      </c>
      <c r="C11" s="29" t="s">
        <v>26</v>
      </c>
      <c r="D11" s="2">
        <v>20681</v>
      </c>
      <c r="E11" s="2">
        <v>34326.93</v>
      </c>
      <c r="F11" s="2">
        <v>34358.17</v>
      </c>
      <c r="G11" s="39">
        <f t="shared" si="5"/>
        <v>13645.93</v>
      </c>
      <c r="H11" s="35">
        <f t="shared" si="6"/>
        <v>165.98293119288238</v>
      </c>
      <c r="I11" s="39">
        <f t="shared" si="0"/>
        <v>31.239999999997963</v>
      </c>
      <c r="J11" s="35">
        <f t="shared" si="1"/>
        <v>100.09100726455875</v>
      </c>
      <c r="K11" s="45"/>
      <c r="L11" s="39">
        <f t="shared" si="2"/>
        <v>13677.169999999998</v>
      </c>
      <c r="M11" s="35">
        <f t="shared" si="3"/>
        <v>166.13398771819544</v>
      </c>
      <c r="N11" s="45" t="s">
        <v>89</v>
      </c>
    </row>
    <row r="12" spans="2:14" ht="24.75" thickBot="1">
      <c r="B12" s="11" t="s">
        <v>15</v>
      </c>
      <c r="C12" s="24" t="s">
        <v>27</v>
      </c>
      <c r="D12" s="1">
        <v>9120</v>
      </c>
      <c r="E12" s="1">
        <v>8000</v>
      </c>
      <c r="F12" s="1">
        <v>8839.1299999999992</v>
      </c>
      <c r="G12" s="40">
        <f t="shared" si="5"/>
        <v>-1120</v>
      </c>
      <c r="H12" s="34">
        <f t="shared" si="6"/>
        <v>87.719298245614027</v>
      </c>
      <c r="I12" s="40">
        <f t="shared" si="0"/>
        <v>839.1299999999992</v>
      </c>
      <c r="J12" s="34">
        <f t="shared" si="1"/>
        <v>110.48912499999999</v>
      </c>
      <c r="K12" s="47" t="s">
        <v>67</v>
      </c>
      <c r="L12" s="40">
        <f t="shared" si="2"/>
        <v>-280.8700000000008</v>
      </c>
      <c r="M12" s="34">
        <f t="shared" si="3"/>
        <v>96.920285087719293</v>
      </c>
      <c r="N12" s="47"/>
    </row>
    <row r="13" spans="2:14" ht="36.75" thickBot="1">
      <c r="B13" s="13" t="s">
        <v>16</v>
      </c>
      <c r="C13" s="27" t="s">
        <v>19</v>
      </c>
      <c r="D13" s="18">
        <f>SUM(D14:D15)</f>
        <v>78653</v>
      </c>
      <c r="E13" s="18">
        <f t="shared" ref="E13:F13" si="7">SUM(E14:E15)</f>
        <v>80153</v>
      </c>
      <c r="F13" s="18">
        <f t="shared" si="7"/>
        <v>85456.85</v>
      </c>
      <c r="G13" s="39">
        <f t="shared" si="5"/>
        <v>1500</v>
      </c>
      <c r="H13" s="35">
        <f t="shared" si="6"/>
        <v>101.90711098114502</v>
      </c>
      <c r="I13" s="39">
        <f t="shared" si="0"/>
        <v>5303.8500000000058</v>
      </c>
      <c r="J13" s="35">
        <f t="shared" si="1"/>
        <v>106.61715718688009</v>
      </c>
      <c r="K13" s="45" t="s">
        <v>68</v>
      </c>
      <c r="L13" s="39">
        <f t="shared" si="2"/>
        <v>6803.8500000000058</v>
      </c>
      <c r="M13" s="35">
        <f t="shared" si="3"/>
        <v>108.65046469937573</v>
      </c>
      <c r="N13" s="45" t="s">
        <v>68</v>
      </c>
    </row>
    <row r="14" spans="2:14" ht="15.75" thickBot="1">
      <c r="B14" s="11" t="s">
        <v>17</v>
      </c>
      <c r="C14" s="24" t="s">
        <v>23</v>
      </c>
      <c r="D14" s="1">
        <v>20965</v>
      </c>
      <c r="E14" s="1">
        <v>20965</v>
      </c>
      <c r="F14" s="1">
        <v>21905.22</v>
      </c>
      <c r="G14" s="40">
        <f t="shared" si="5"/>
        <v>0</v>
      </c>
      <c r="H14" s="34">
        <f t="shared" si="6"/>
        <v>100</v>
      </c>
      <c r="I14" s="40">
        <f t="shared" si="0"/>
        <v>940.22000000000116</v>
      </c>
      <c r="J14" s="34">
        <f t="shared" si="1"/>
        <v>104.48471261626521</v>
      </c>
      <c r="K14" s="47"/>
      <c r="L14" s="40">
        <f t="shared" si="2"/>
        <v>940.22000000000116</v>
      </c>
      <c r="M14" s="34">
        <f t="shared" si="3"/>
        <v>104.48471261626521</v>
      </c>
      <c r="N14" s="47"/>
    </row>
    <row r="15" spans="2:14" ht="36.75" thickBot="1">
      <c r="B15" s="10" t="s">
        <v>18</v>
      </c>
      <c r="C15" s="29" t="s">
        <v>24</v>
      </c>
      <c r="D15" s="2">
        <v>57688</v>
      </c>
      <c r="E15" s="2">
        <v>59188</v>
      </c>
      <c r="F15" s="2">
        <v>63551.63</v>
      </c>
      <c r="G15" s="39">
        <f t="shared" si="5"/>
        <v>1500</v>
      </c>
      <c r="H15" s="35">
        <f t="shared" si="6"/>
        <v>102.60019414782971</v>
      </c>
      <c r="I15" s="39">
        <f t="shared" si="0"/>
        <v>4363.6299999999974</v>
      </c>
      <c r="J15" s="35">
        <f t="shared" si="1"/>
        <v>107.37249104548219</v>
      </c>
      <c r="K15" s="45" t="s">
        <v>68</v>
      </c>
      <c r="L15" s="39">
        <f t="shared" si="2"/>
        <v>5863.6299999999974</v>
      </c>
      <c r="M15" s="35">
        <f t="shared" si="3"/>
        <v>110.16438427402579</v>
      </c>
      <c r="N15" s="45" t="s">
        <v>68</v>
      </c>
    </row>
    <row r="16" spans="2:14" ht="36.75" thickBot="1">
      <c r="B16" s="20" t="s">
        <v>20</v>
      </c>
      <c r="C16" s="25" t="s">
        <v>21</v>
      </c>
      <c r="D16" s="19">
        <v>5818</v>
      </c>
      <c r="E16" s="19">
        <v>6500</v>
      </c>
      <c r="F16" s="19">
        <v>9196.09</v>
      </c>
      <c r="G16" s="40">
        <f t="shared" si="5"/>
        <v>682</v>
      </c>
      <c r="H16" s="34">
        <f t="shared" si="6"/>
        <v>111.72224132004125</v>
      </c>
      <c r="I16" s="40">
        <f t="shared" si="0"/>
        <v>2696.09</v>
      </c>
      <c r="J16" s="34">
        <f t="shared" si="1"/>
        <v>141.47830769230768</v>
      </c>
      <c r="K16" s="47" t="s">
        <v>87</v>
      </c>
      <c r="L16" s="40">
        <f t="shared" si="2"/>
        <v>3378.09</v>
      </c>
      <c r="M16" s="34">
        <f t="shared" si="3"/>
        <v>158.06273633551049</v>
      </c>
      <c r="N16" s="47" t="s">
        <v>87</v>
      </c>
    </row>
    <row r="17" spans="2:14" ht="20.25" customHeight="1" thickBot="1">
      <c r="B17" s="13" t="s">
        <v>80</v>
      </c>
      <c r="C17" s="27" t="s">
        <v>81</v>
      </c>
      <c r="D17" s="18">
        <v>0</v>
      </c>
      <c r="E17" s="18">
        <v>0.37</v>
      </c>
      <c r="F17" s="18">
        <v>0.37</v>
      </c>
      <c r="G17" s="39">
        <f t="shared" ref="G17" si="8">E17-D17</f>
        <v>0.37</v>
      </c>
      <c r="H17" s="35" t="e">
        <f t="shared" ref="H17" si="9">E17/D17*100</f>
        <v>#DIV/0!</v>
      </c>
      <c r="I17" s="39">
        <f t="shared" ref="I17" si="10">F17-E17</f>
        <v>0</v>
      </c>
      <c r="J17" s="35">
        <f t="shared" ref="J17" si="11">F17/E17*100</f>
        <v>100</v>
      </c>
      <c r="K17" s="45"/>
      <c r="L17" s="39">
        <f t="shared" ref="L17" si="12">F17-D17</f>
        <v>0.37</v>
      </c>
      <c r="M17" s="35" t="e">
        <f t="shared" ref="M17" si="13">F17/D17*100</f>
        <v>#DIV/0!</v>
      </c>
      <c r="N17" s="45"/>
    </row>
    <row r="18" spans="2:14" ht="15.75" thickBot="1">
      <c r="B18" s="8"/>
      <c r="C18" s="15" t="s">
        <v>4</v>
      </c>
      <c r="D18" s="5">
        <f>D19+D22+D23+D24+D25+D26</f>
        <v>87072.310000000012</v>
      </c>
      <c r="E18" s="5">
        <f t="shared" ref="E18:F18" si="14">E19+E22+E23+E24+E25+E26</f>
        <v>104437.26</v>
      </c>
      <c r="F18" s="5">
        <f t="shared" si="14"/>
        <v>110268.04</v>
      </c>
      <c r="G18" s="41">
        <f t="shared" si="5"/>
        <v>17364.949999999983</v>
      </c>
      <c r="H18" s="5">
        <f t="shared" si="6"/>
        <v>119.94313691689125</v>
      </c>
      <c r="I18" s="41">
        <f t="shared" si="0"/>
        <v>5830.7799999999988</v>
      </c>
      <c r="J18" s="5">
        <f t="shared" si="1"/>
        <v>105.58304574440196</v>
      </c>
      <c r="K18" s="44"/>
      <c r="L18" s="41">
        <f t="shared" si="2"/>
        <v>23195.729999999981</v>
      </c>
      <c r="M18" s="5">
        <f t="shared" si="3"/>
        <v>126.63961711823193</v>
      </c>
      <c r="N18" s="44"/>
    </row>
    <row r="19" spans="2:14" ht="117.75" customHeight="1" thickBot="1">
      <c r="B19" s="20" t="s">
        <v>29</v>
      </c>
      <c r="C19" s="22" t="s">
        <v>28</v>
      </c>
      <c r="D19" s="16">
        <f>SUM(D20:D21)</f>
        <v>66958</v>
      </c>
      <c r="E19" s="16">
        <f>SUM(E20:E21)</f>
        <v>77427.97</v>
      </c>
      <c r="F19" s="16">
        <f>SUM(F20:F21)</f>
        <v>82600.55</v>
      </c>
      <c r="G19" s="40">
        <f t="shared" si="5"/>
        <v>10469.970000000001</v>
      </c>
      <c r="H19" s="34">
        <f t="shared" si="6"/>
        <v>115.63662295767496</v>
      </c>
      <c r="I19" s="40">
        <f t="shared" si="0"/>
        <v>5172.5800000000017</v>
      </c>
      <c r="J19" s="34">
        <f t="shared" si="1"/>
        <v>106.68050576555217</v>
      </c>
      <c r="K19" s="47" t="s">
        <v>69</v>
      </c>
      <c r="L19" s="40">
        <f t="shared" si="2"/>
        <v>15642.550000000003</v>
      </c>
      <c r="M19" s="34">
        <f t="shared" si="3"/>
        <v>123.36173422145227</v>
      </c>
      <c r="N19" s="47" t="s">
        <v>69</v>
      </c>
    </row>
    <row r="20" spans="2:14" ht="120.75" thickBot="1">
      <c r="B20" s="10" t="s">
        <v>29</v>
      </c>
      <c r="C20" s="29" t="s">
        <v>31</v>
      </c>
      <c r="D20" s="2">
        <v>65539</v>
      </c>
      <c r="E20" s="2">
        <v>73189.95</v>
      </c>
      <c r="F20" s="2">
        <v>77782.45</v>
      </c>
      <c r="G20" s="39">
        <f t="shared" si="5"/>
        <v>7650.9499999999971</v>
      </c>
      <c r="H20" s="35">
        <f t="shared" si="6"/>
        <v>111.67388882955187</v>
      </c>
      <c r="I20" s="39">
        <f t="shared" si="0"/>
        <v>4592.5</v>
      </c>
      <c r="J20" s="35">
        <f t="shared" si="1"/>
        <v>106.27476859869422</v>
      </c>
      <c r="K20" s="47" t="s">
        <v>69</v>
      </c>
      <c r="L20" s="39">
        <f t="shared" si="2"/>
        <v>12243.449999999997</v>
      </c>
      <c r="M20" s="35">
        <f t="shared" si="3"/>
        <v>118.68116693876927</v>
      </c>
      <c r="N20" s="47" t="s">
        <v>69</v>
      </c>
    </row>
    <row r="21" spans="2:14" ht="39" customHeight="1" thickBot="1">
      <c r="B21" s="11" t="s">
        <v>29</v>
      </c>
      <c r="C21" s="24" t="s">
        <v>32</v>
      </c>
      <c r="D21" s="1">
        <v>1419</v>
      </c>
      <c r="E21" s="1">
        <v>4238.0200000000004</v>
      </c>
      <c r="F21" s="1">
        <v>4818.1000000000004</v>
      </c>
      <c r="G21" s="40">
        <f t="shared" si="5"/>
        <v>2819.0200000000004</v>
      </c>
      <c r="H21" s="34">
        <f t="shared" si="6"/>
        <v>298.66243833685695</v>
      </c>
      <c r="I21" s="40">
        <f t="shared" si="0"/>
        <v>580.07999999999993</v>
      </c>
      <c r="J21" s="34">
        <f t="shared" si="1"/>
        <v>113.68752389087355</v>
      </c>
      <c r="K21" s="47" t="s">
        <v>90</v>
      </c>
      <c r="L21" s="40">
        <f t="shared" si="2"/>
        <v>3399.1000000000004</v>
      </c>
      <c r="M21" s="34">
        <f t="shared" si="3"/>
        <v>339.5419309372798</v>
      </c>
      <c r="N21" s="47" t="s">
        <v>90</v>
      </c>
    </row>
    <row r="22" spans="2:14" ht="26.25" thickBot="1">
      <c r="B22" s="13" t="s">
        <v>30</v>
      </c>
      <c r="C22" s="27" t="s">
        <v>33</v>
      </c>
      <c r="D22" s="18">
        <v>157</v>
      </c>
      <c r="E22" s="18">
        <v>184.97</v>
      </c>
      <c r="F22" s="18">
        <v>185.06</v>
      </c>
      <c r="G22" s="39">
        <f t="shared" si="5"/>
        <v>27.97</v>
      </c>
      <c r="H22" s="35">
        <f t="shared" si="6"/>
        <v>117.81528662420382</v>
      </c>
      <c r="I22" s="39">
        <f t="shared" si="0"/>
        <v>9.0000000000003411E-2</v>
      </c>
      <c r="J22" s="35">
        <f t="shared" si="1"/>
        <v>100.0486565388982</v>
      </c>
      <c r="K22" s="45"/>
      <c r="L22" s="39">
        <f t="shared" si="2"/>
        <v>28.060000000000002</v>
      </c>
      <c r="M22" s="35">
        <f t="shared" si="3"/>
        <v>117.87261146496814</v>
      </c>
      <c r="N22" s="45" t="s">
        <v>73</v>
      </c>
    </row>
    <row r="23" spans="2:14" ht="26.25" thickBot="1">
      <c r="B23" s="20" t="s">
        <v>35</v>
      </c>
      <c r="C23" s="23" t="s">
        <v>34</v>
      </c>
      <c r="D23" s="17">
        <v>10777.35</v>
      </c>
      <c r="E23" s="17">
        <v>12102.16</v>
      </c>
      <c r="F23" s="17">
        <v>12499.38</v>
      </c>
      <c r="G23" s="40">
        <f t="shared" si="5"/>
        <v>1324.8099999999995</v>
      </c>
      <c r="H23" s="34">
        <f t="shared" si="6"/>
        <v>112.29253944615327</v>
      </c>
      <c r="I23" s="40">
        <f t="shared" si="0"/>
        <v>397.21999999999935</v>
      </c>
      <c r="J23" s="34">
        <f t="shared" si="1"/>
        <v>103.2822239996827</v>
      </c>
      <c r="K23" s="47"/>
      <c r="L23" s="40">
        <f t="shared" si="2"/>
        <v>1722.0299999999988</v>
      </c>
      <c r="M23" s="34">
        <f t="shared" si="3"/>
        <v>115.97823212570808</v>
      </c>
      <c r="N23" s="47" t="s">
        <v>72</v>
      </c>
    </row>
    <row r="24" spans="2:14" ht="26.25" thickBot="1">
      <c r="B24" s="13" t="s">
        <v>36</v>
      </c>
      <c r="C24" s="27" t="s">
        <v>37</v>
      </c>
      <c r="D24" s="18">
        <v>0</v>
      </c>
      <c r="E24" s="18">
        <v>1069.93</v>
      </c>
      <c r="F24" s="18">
        <v>1079.31</v>
      </c>
      <c r="G24" s="39">
        <f t="shared" si="5"/>
        <v>1069.93</v>
      </c>
      <c r="H24" s="35" t="e">
        <f t="shared" si="6"/>
        <v>#DIV/0!</v>
      </c>
      <c r="I24" s="39">
        <f t="shared" si="0"/>
        <v>9.3799999999998818</v>
      </c>
      <c r="J24" s="35">
        <f t="shared" si="1"/>
        <v>100.87669286775768</v>
      </c>
      <c r="K24" s="45"/>
      <c r="L24" s="39">
        <f t="shared" si="2"/>
        <v>1079.31</v>
      </c>
      <c r="M24" s="35" t="e">
        <f t="shared" si="3"/>
        <v>#DIV/0!</v>
      </c>
      <c r="N24" s="45" t="s">
        <v>58</v>
      </c>
    </row>
    <row r="25" spans="2:14" ht="48.75" thickBot="1">
      <c r="B25" s="20" t="s">
        <v>38</v>
      </c>
      <c r="C25" s="23" t="s">
        <v>39</v>
      </c>
      <c r="D25" s="17">
        <v>1138</v>
      </c>
      <c r="E25" s="17">
        <v>4100</v>
      </c>
      <c r="F25" s="17">
        <v>4365.2299999999996</v>
      </c>
      <c r="G25" s="40">
        <f t="shared" si="5"/>
        <v>2962</v>
      </c>
      <c r="H25" s="34">
        <f t="shared" si="6"/>
        <v>360.2811950790861</v>
      </c>
      <c r="I25" s="40">
        <f t="shared" si="0"/>
        <v>265.22999999999956</v>
      </c>
      <c r="J25" s="34">
        <f t="shared" si="1"/>
        <v>106.46902439024389</v>
      </c>
      <c r="K25" s="47" t="s">
        <v>70</v>
      </c>
      <c r="L25" s="40">
        <f t="shared" si="2"/>
        <v>3227.2299999999996</v>
      </c>
      <c r="M25" s="34">
        <f t="shared" si="3"/>
        <v>383.58787346221436</v>
      </c>
      <c r="N25" s="47" t="s">
        <v>70</v>
      </c>
    </row>
    <row r="26" spans="2:14" ht="16.5" customHeight="1" thickBot="1">
      <c r="B26" s="13" t="s">
        <v>55</v>
      </c>
      <c r="C26" s="27" t="s">
        <v>40</v>
      </c>
      <c r="D26" s="18">
        <v>8041.96</v>
      </c>
      <c r="E26" s="18">
        <v>9552.23</v>
      </c>
      <c r="F26" s="18">
        <v>9538.51</v>
      </c>
      <c r="G26" s="39">
        <f t="shared" si="5"/>
        <v>1510.2699999999995</v>
      </c>
      <c r="H26" s="35">
        <f t="shared" si="6"/>
        <v>118.77987455794359</v>
      </c>
      <c r="I26" s="39">
        <f t="shared" si="0"/>
        <v>-13.719999999999345</v>
      </c>
      <c r="J26" s="35">
        <f t="shared" si="1"/>
        <v>99.856368617589837</v>
      </c>
      <c r="K26" s="45"/>
      <c r="L26" s="39">
        <f t="shared" si="2"/>
        <v>1496.5500000000002</v>
      </c>
      <c r="M26" s="35">
        <f t="shared" si="3"/>
        <v>118.60926938209093</v>
      </c>
      <c r="N26" s="45" t="s">
        <v>71</v>
      </c>
    </row>
    <row r="27" spans="2:14" ht="15.75" thickBot="1">
      <c r="B27" s="8"/>
      <c r="C27" s="15" t="s">
        <v>46</v>
      </c>
      <c r="D27" s="6">
        <f>D5+D18</f>
        <v>697750.63000000012</v>
      </c>
      <c r="E27" s="6">
        <f>E5+E18</f>
        <v>725418.87</v>
      </c>
      <c r="F27" s="6">
        <f>F5+F18</f>
        <v>755313.56</v>
      </c>
      <c r="G27" s="41">
        <f t="shared" si="5"/>
        <v>27668.239999999874</v>
      </c>
      <c r="H27" s="5">
        <f t="shared" si="6"/>
        <v>103.96534790660095</v>
      </c>
      <c r="I27" s="41">
        <f t="shared" si="0"/>
        <v>29894.690000000061</v>
      </c>
      <c r="J27" s="5">
        <f t="shared" si="1"/>
        <v>104.12102458818036</v>
      </c>
      <c r="K27" s="44"/>
      <c r="L27" s="41">
        <f t="shared" si="2"/>
        <v>57562.929999999935</v>
      </c>
      <c r="M27" s="5">
        <f t="shared" si="3"/>
        <v>108.24978545701921</v>
      </c>
      <c r="N27" s="44"/>
    </row>
    <row r="28" spans="2:14" ht="15.75" thickBot="1">
      <c r="B28" s="8" t="s">
        <v>48</v>
      </c>
      <c r="C28" s="15" t="s">
        <v>47</v>
      </c>
      <c r="D28" s="6">
        <f>SUM(D30:D36)</f>
        <v>1448864.63</v>
      </c>
      <c r="E28" s="6">
        <f t="shared" ref="E28:F28" si="15">SUM(E30:E36)</f>
        <v>2092039.66</v>
      </c>
      <c r="F28" s="6">
        <f t="shared" si="15"/>
        <v>2037444.7000000002</v>
      </c>
      <c r="G28" s="41">
        <f t="shared" si="5"/>
        <v>643175.03</v>
      </c>
      <c r="H28" s="5">
        <f t="shared" si="6"/>
        <v>144.39165790112497</v>
      </c>
      <c r="I28" s="41">
        <f t="shared" si="0"/>
        <v>-54594.95999999973</v>
      </c>
      <c r="J28" s="5">
        <f t="shared" si="1"/>
        <v>97.390347752776364</v>
      </c>
      <c r="K28" s="44"/>
      <c r="L28" s="41">
        <f t="shared" si="2"/>
        <v>588580.0700000003</v>
      </c>
      <c r="M28" s="5">
        <f t="shared" si="3"/>
        <v>140.62353775590481</v>
      </c>
      <c r="N28" s="44"/>
    </row>
    <row r="29" spans="2:14" ht="26.25" thickBot="1">
      <c r="B29" s="13" t="s">
        <v>49</v>
      </c>
      <c r="C29" s="30" t="s">
        <v>56</v>
      </c>
      <c r="D29" s="31">
        <f>SUM(D30:D33)</f>
        <v>1438469.63</v>
      </c>
      <c r="E29" s="31">
        <f t="shared" ref="E29:F29" si="16">SUM(E30:E33)</f>
        <v>2087244.22</v>
      </c>
      <c r="F29" s="31">
        <f t="shared" si="16"/>
        <v>2032446.9400000002</v>
      </c>
      <c r="G29" s="39">
        <f t="shared" si="5"/>
        <v>648774.59000000008</v>
      </c>
      <c r="H29" s="35">
        <f t="shared" si="6"/>
        <v>145.10172314169751</v>
      </c>
      <c r="I29" s="39">
        <f t="shared" si="0"/>
        <v>-54797.279999999795</v>
      </c>
      <c r="J29" s="35">
        <f t="shared" si="1"/>
        <v>97.37465891748883</v>
      </c>
      <c r="K29" s="36"/>
      <c r="L29" s="39">
        <f t="shared" si="2"/>
        <v>593977.31000000029</v>
      </c>
      <c r="M29" s="35">
        <f t="shared" si="3"/>
        <v>141.29230799262689</v>
      </c>
      <c r="N29" s="36"/>
    </row>
    <row r="30" spans="2:14" ht="15.75" thickBot="1">
      <c r="B30" s="20" t="s">
        <v>51</v>
      </c>
      <c r="C30" s="26" t="s">
        <v>50</v>
      </c>
      <c r="D30" s="3">
        <v>450131</v>
      </c>
      <c r="E30" s="3">
        <v>450131</v>
      </c>
      <c r="F30" s="3">
        <v>450131</v>
      </c>
      <c r="G30" s="40">
        <f t="shared" si="5"/>
        <v>0</v>
      </c>
      <c r="H30" s="34">
        <f t="shared" si="6"/>
        <v>100</v>
      </c>
      <c r="I30" s="40">
        <f t="shared" si="0"/>
        <v>0</v>
      </c>
      <c r="J30" s="34">
        <f t="shared" si="1"/>
        <v>100</v>
      </c>
      <c r="K30" s="37"/>
      <c r="L30" s="40">
        <f t="shared" si="2"/>
        <v>0</v>
      </c>
      <c r="M30" s="34">
        <f t="shared" si="3"/>
        <v>100</v>
      </c>
      <c r="N30" s="37"/>
    </row>
    <row r="31" spans="2:14" ht="36.75" thickBot="1">
      <c r="B31" s="13" t="s">
        <v>52</v>
      </c>
      <c r="C31" s="32" t="s">
        <v>41</v>
      </c>
      <c r="D31" s="14">
        <v>268292.15999999997</v>
      </c>
      <c r="E31" s="14">
        <v>808144.95</v>
      </c>
      <c r="F31" s="14">
        <v>753363.87</v>
      </c>
      <c r="G31" s="39">
        <f t="shared" si="5"/>
        <v>539852.79</v>
      </c>
      <c r="H31" s="35">
        <f t="shared" si="6"/>
        <v>301.21825028357148</v>
      </c>
      <c r="I31" s="39">
        <f t="shared" si="0"/>
        <v>-54781.079999999958</v>
      </c>
      <c r="J31" s="35">
        <f t="shared" si="1"/>
        <v>93.221379407246189</v>
      </c>
      <c r="K31" s="45" t="s">
        <v>74</v>
      </c>
      <c r="L31" s="39">
        <f t="shared" si="2"/>
        <v>485071.71</v>
      </c>
      <c r="M31" s="35">
        <f t="shared" si="3"/>
        <v>280.79980794071656</v>
      </c>
      <c r="N31" s="45" t="s">
        <v>75</v>
      </c>
    </row>
    <row r="32" spans="2:14" ht="29.25" customHeight="1" thickBot="1">
      <c r="B32" s="20" t="s">
        <v>53</v>
      </c>
      <c r="C32" s="26" t="s">
        <v>42</v>
      </c>
      <c r="D32" s="3">
        <v>719102.34</v>
      </c>
      <c r="E32" s="3">
        <v>793215.69</v>
      </c>
      <c r="F32" s="3">
        <v>793361.78</v>
      </c>
      <c r="G32" s="40">
        <f t="shared" si="5"/>
        <v>74113.349999999977</v>
      </c>
      <c r="H32" s="34">
        <f t="shared" si="6"/>
        <v>110.30637030050549</v>
      </c>
      <c r="I32" s="40">
        <f t="shared" si="0"/>
        <v>146.09000000008382</v>
      </c>
      <c r="J32" s="34">
        <f t="shared" si="1"/>
        <v>100.01841743700255</v>
      </c>
      <c r="K32" s="37"/>
      <c r="L32" s="40">
        <f t="shared" si="2"/>
        <v>74259.440000000061</v>
      </c>
      <c r="M32" s="34">
        <f t="shared" si="3"/>
        <v>110.32668590676538</v>
      </c>
      <c r="N32" s="45" t="s">
        <v>91</v>
      </c>
    </row>
    <row r="33" spans="2:14" ht="24.75" thickBot="1">
      <c r="B33" s="13" t="s">
        <v>54</v>
      </c>
      <c r="C33" s="32" t="s">
        <v>43</v>
      </c>
      <c r="D33" s="14">
        <v>944.13</v>
      </c>
      <c r="E33" s="14">
        <v>35752.58</v>
      </c>
      <c r="F33" s="14">
        <v>35590.29</v>
      </c>
      <c r="G33" s="39">
        <f t="shared" si="5"/>
        <v>34808.450000000004</v>
      </c>
      <c r="H33" s="35">
        <f t="shared" si="6"/>
        <v>3786.8280851153977</v>
      </c>
      <c r="I33" s="39">
        <f t="shared" si="0"/>
        <v>-162.29000000000087</v>
      </c>
      <c r="J33" s="35">
        <f t="shared" si="1"/>
        <v>99.546074716845609</v>
      </c>
      <c r="K33" s="36"/>
      <c r="L33" s="39">
        <f t="shared" si="2"/>
        <v>34646.160000000003</v>
      </c>
      <c r="M33" s="35">
        <f t="shared" si="3"/>
        <v>3769.638715007467</v>
      </c>
      <c r="N33" s="45" t="s">
        <v>76</v>
      </c>
    </row>
    <row r="34" spans="2:14" ht="18" customHeight="1" thickBot="1">
      <c r="B34" s="20" t="s">
        <v>84</v>
      </c>
      <c r="C34" s="22" t="s">
        <v>44</v>
      </c>
      <c r="D34" s="16">
        <v>10395</v>
      </c>
      <c r="E34" s="16">
        <v>11622.6</v>
      </c>
      <c r="F34" s="16">
        <v>11811.44</v>
      </c>
      <c r="G34" s="40">
        <f t="shared" si="5"/>
        <v>1227.6000000000004</v>
      </c>
      <c r="H34" s="34">
        <f t="shared" si="6"/>
        <v>111.8095238095238</v>
      </c>
      <c r="I34" s="40">
        <f t="shared" si="0"/>
        <v>188.84000000000015</v>
      </c>
      <c r="J34" s="34">
        <f t="shared" si="1"/>
        <v>101.62476554299383</v>
      </c>
      <c r="K34" s="37"/>
      <c r="L34" s="40">
        <f t="shared" si="2"/>
        <v>1416.4400000000005</v>
      </c>
      <c r="M34" s="34">
        <f t="shared" si="3"/>
        <v>113.62616642616644</v>
      </c>
      <c r="N34" s="37"/>
    </row>
    <row r="35" spans="2:14" ht="64.5" thickBot="1">
      <c r="B35" s="13" t="s">
        <v>83</v>
      </c>
      <c r="C35" s="30" t="s">
        <v>86</v>
      </c>
      <c r="D35" s="31">
        <v>0</v>
      </c>
      <c r="E35" s="31">
        <v>0</v>
      </c>
      <c r="F35" s="31">
        <v>13.48</v>
      </c>
      <c r="G35" s="39">
        <f t="shared" ref="G35" si="17">E35-D35</f>
        <v>0</v>
      </c>
      <c r="H35" s="35" t="e">
        <f t="shared" ref="H35" si="18">E35/D35*100</f>
        <v>#DIV/0!</v>
      </c>
      <c r="I35" s="39">
        <f t="shared" ref="I35" si="19">F35-E35</f>
        <v>13.48</v>
      </c>
      <c r="J35" s="35" t="e">
        <f t="shared" ref="J35" si="20">F35/E35*100</f>
        <v>#DIV/0!</v>
      </c>
      <c r="K35" s="36"/>
      <c r="L35" s="39">
        <f t="shared" ref="L35" si="21">F35-D35</f>
        <v>13.48</v>
      </c>
      <c r="M35" s="35" t="e">
        <f t="shared" ref="M35" si="22">F35/D35*100</f>
        <v>#DIV/0!</v>
      </c>
      <c r="N35" s="45" t="s">
        <v>92</v>
      </c>
    </row>
    <row r="36" spans="2:14" ht="51.75" thickBot="1">
      <c r="B36" s="20" t="s">
        <v>82</v>
      </c>
      <c r="C36" s="23" t="s">
        <v>85</v>
      </c>
      <c r="D36" s="17">
        <v>0</v>
      </c>
      <c r="E36" s="17">
        <v>-6827.16</v>
      </c>
      <c r="F36" s="17">
        <v>-6827.16</v>
      </c>
      <c r="G36" s="40">
        <f t="shared" si="5"/>
        <v>-6827.16</v>
      </c>
      <c r="H36" s="34" t="e">
        <f t="shared" si="6"/>
        <v>#DIV/0!</v>
      </c>
      <c r="I36" s="40">
        <f t="shared" si="0"/>
        <v>0</v>
      </c>
      <c r="J36" s="34">
        <f t="shared" si="1"/>
        <v>100</v>
      </c>
      <c r="K36" s="47"/>
      <c r="L36" s="40">
        <f t="shared" si="2"/>
        <v>-6827.16</v>
      </c>
      <c r="M36" s="34" t="e">
        <f t="shared" si="3"/>
        <v>#DIV/0!</v>
      </c>
      <c r="N36" s="47" t="s">
        <v>93</v>
      </c>
    </row>
    <row r="37" spans="2:14" ht="15.75" thickBot="1">
      <c r="B37" s="8"/>
      <c r="C37" s="15" t="s">
        <v>45</v>
      </c>
      <c r="D37" s="6">
        <f>D28+D27</f>
        <v>2146615.2599999998</v>
      </c>
      <c r="E37" s="6">
        <f t="shared" ref="E37:F37" si="23">E28+E27</f>
        <v>2817458.53</v>
      </c>
      <c r="F37" s="6">
        <f t="shared" si="23"/>
        <v>2792758.2600000002</v>
      </c>
      <c r="G37" s="41">
        <f t="shared" si="5"/>
        <v>670843.27</v>
      </c>
      <c r="H37" s="5">
        <f t="shared" si="6"/>
        <v>131.2512112673605</v>
      </c>
      <c r="I37" s="41">
        <f t="shared" si="0"/>
        <v>-24700.269999999553</v>
      </c>
      <c r="J37" s="5">
        <f t="shared" si="1"/>
        <v>99.123313804373907</v>
      </c>
      <c r="K37" s="44"/>
      <c r="L37" s="41">
        <f t="shared" si="2"/>
        <v>646143.00000000047</v>
      </c>
      <c r="M37" s="5">
        <f t="shared" si="3"/>
        <v>130.10055001658753</v>
      </c>
      <c r="N37" s="44"/>
    </row>
    <row r="38" spans="2:14">
      <c r="G38" s="42"/>
      <c r="I38" s="42"/>
      <c r="L38" s="42"/>
    </row>
    <row r="39" spans="2:14">
      <c r="G39" s="42"/>
      <c r="I39" s="42"/>
      <c r="L39" s="42"/>
    </row>
    <row r="40" spans="2:14">
      <c r="G40" s="42"/>
      <c r="I40" s="42"/>
      <c r="L40" s="42"/>
    </row>
  </sheetData>
  <mergeCells count="11">
    <mergeCell ref="B1:N1"/>
    <mergeCell ref="D3:D4"/>
    <mergeCell ref="E3:E4"/>
    <mergeCell ref="F3:F4"/>
    <mergeCell ref="C3:C4"/>
    <mergeCell ref="B3:B4"/>
    <mergeCell ref="L3:M3"/>
    <mergeCell ref="N3:N4"/>
    <mergeCell ref="G3:H3"/>
    <mergeCell ref="I3:J3"/>
    <mergeCell ref="K3:K4"/>
  </mergeCells>
  <pageMargins left="0.2" right="0.21" top="0.44" bottom="0.21" header="0.31496062992125984" footer="0.2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за 2024г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2025-04-17T07:28:37Z</dcterms:modified>
</cp:coreProperties>
</file>