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8760" yWindow="-30" windowWidth="13665" windowHeight="9930"/>
  </bookViews>
  <sheets>
    <sheet name="Проект на 2024г" sheetId="2" r:id="rId1"/>
  </sheets>
  <calcPr calcId="124519"/>
</workbook>
</file>

<file path=xl/calcChain.xml><?xml version="1.0" encoding="utf-8"?>
<calcChain xmlns="http://schemas.openxmlformats.org/spreadsheetml/2006/main">
  <c r="E30" i="2"/>
  <c r="F30"/>
  <c r="L30" s="1"/>
  <c r="G30"/>
  <c r="H30"/>
  <c r="F29"/>
  <c r="G29"/>
  <c r="H29"/>
  <c r="F18"/>
  <c r="E29"/>
  <c r="L36"/>
  <c r="L34"/>
  <c r="L32"/>
  <c r="L27"/>
  <c r="L25"/>
  <c r="L23"/>
  <c r="L21"/>
  <c r="L19"/>
  <c r="L15"/>
  <c r="L11"/>
  <c r="L9"/>
  <c r="L35"/>
  <c r="L33"/>
  <c r="L31"/>
  <c r="L26"/>
  <c r="L24"/>
  <c r="L22"/>
  <c r="L20"/>
  <c r="L16"/>
  <c r="L14"/>
  <c r="L12"/>
  <c r="L10"/>
  <c r="L7"/>
  <c r="L6"/>
  <c r="K35"/>
  <c r="K33"/>
  <c r="K31"/>
  <c r="K36"/>
  <c r="K34"/>
  <c r="K32"/>
  <c r="K27"/>
  <c r="K25"/>
  <c r="K23"/>
  <c r="K21"/>
  <c r="K19"/>
  <c r="K15"/>
  <c r="K11"/>
  <c r="K9"/>
  <c r="K26"/>
  <c r="K24"/>
  <c r="K22"/>
  <c r="K20"/>
  <c r="K16"/>
  <c r="K14"/>
  <c r="K12"/>
  <c r="K10"/>
  <c r="K7"/>
  <c r="K6"/>
  <c r="J36"/>
  <c r="J34"/>
  <c r="J32"/>
  <c r="J27"/>
  <c r="J25"/>
  <c r="J23"/>
  <c r="J19"/>
  <c r="J15"/>
  <c r="J11"/>
  <c r="J7"/>
  <c r="I36"/>
  <c r="I34"/>
  <c r="I32"/>
  <c r="I27"/>
  <c r="I25"/>
  <c r="I23"/>
  <c r="I21"/>
  <c r="I19"/>
  <c r="I15"/>
  <c r="I11"/>
  <c r="I9"/>
  <c r="I7"/>
  <c r="J35"/>
  <c r="J33"/>
  <c r="J31"/>
  <c r="J26"/>
  <c r="J24"/>
  <c r="J22"/>
  <c r="J20"/>
  <c r="J16"/>
  <c r="J14"/>
  <c r="J12"/>
  <c r="J10"/>
  <c r="J6"/>
  <c r="I35"/>
  <c r="I33"/>
  <c r="I31"/>
  <c r="I26"/>
  <c r="I24"/>
  <c r="I22"/>
  <c r="I20"/>
  <c r="I16"/>
  <c r="I14"/>
  <c r="I12"/>
  <c r="I10"/>
  <c r="I6"/>
  <c r="K29" l="1"/>
  <c r="K30"/>
  <c r="L29"/>
  <c r="F17"/>
  <c r="E18"/>
  <c r="G18"/>
  <c r="G17" s="1"/>
  <c r="H18"/>
  <c r="H17" s="1"/>
  <c r="D18"/>
  <c r="D17" s="1"/>
  <c r="E13"/>
  <c r="F13"/>
  <c r="G13"/>
  <c r="H13"/>
  <c r="D13"/>
  <c r="E8"/>
  <c r="F8"/>
  <c r="G8"/>
  <c r="H8"/>
  <c r="D8"/>
  <c r="H5" l="1"/>
  <c r="G5"/>
  <c r="F5"/>
  <c r="L18"/>
  <c r="K18"/>
  <c r="E17"/>
  <c r="K13"/>
  <c r="L13"/>
  <c r="E5"/>
  <c r="L8"/>
  <c r="K8"/>
  <c r="J17"/>
  <c r="I17"/>
  <c r="I18"/>
  <c r="J18"/>
  <c r="J13"/>
  <c r="I13"/>
  <c r="J8"/>
  <c r="I8"/>
  <c r="D5"/>
  <c r="D30"/>
  <c r="D29"/>
  <c r="L5" l="1"/>
  <c r="J5"/>
  <c r="K5"/>
  <c r="K17"/>
  <c r="L17"/>
  <c r="I29"/>
  <c r="J29"/>
  <c r="J30"/>
  <c r="I30"/>
  <c r="I5"/>
  <c r="H28" l="1"/>
  <c r="H37" s="1"/>
  <c r="G28"/>
  <c r="G37" s="1"/>
  <c r="F28"/>
  <c r="F37" s="1"/>
  <c r="E28"/>
  <c r="E37" s="1"/>
  <c r="D28"/>
  <c r="L37" l="1"/>
  <c r="K37"/>
  <c r="L28"/>
  <c r="K28"/>
  <c r="D37"/>
  <c r="J28"/>
  <c r="I28"/>
  <c r="J37" l="1"/>
  <c r="I37"/>
</calcChain>
</file>

<file path=xl/sharedStrings.xml><?xml version="1.0" encoding="utf-8"?>
<sst xmlns="http://schemas.openxmlformats.org/spreadsheetml/2006/main" count="93" uniqueCount="86">
  <si>
    <t>(+/-)</t>
  </si>
  <si>
    <t>%</t>
  </si>
  <si>
    <t xml:space="preserve">ИСТОЧНИКИ ДОХОДОВ </t>
  </si>
  <si>
    <t xml:space="preserve">Налоговые доходы в т.ч. </t>
  </si>
  <si>
    <t xml:space="preserve">Неналоговые доходы в т.ч. </t>
  </si>
  <si>
    <t>-</t>
  </si>
  <si>
    <t>КБК</t>
  </si>
  <si>
    <t>1 01 02000 01 0000 110</t>
  </si>
  <si>
    <t>1 03 02000 01 0000 110</t>
  </si>
  <si>
    <t>Налог на доходы физических лиц</t>
  </si>
  <si>
    <t xml:space="preserve">Акцизы </t>
  </si>
  <si>
    <t>Налоги на совокупный доход</t>
  </si>
  <si>
    <t>1 05 00000 00 0000 110</t>
  </si>
  <si>
    <t>1 05 01000 00 0000 110</t>
  </si>
  <si>
    <t>1 05 02000 00 0000 110</t>
  </si>
  <si>
    <t>1 05 03000 00 0000 110</t>
  </si>
  <si>
    <t>1 05 04000 00 0000 110</t>
  </si>
  <si>
    <t>1 06 00000 00 0000 110</t>
  </si>
  <si>
    <t>1 06 01000 00 0000 110</t>
  </si>
  <si>
    <t>1 06 06000 00 0000 110</t>
  </si>
  <si>
    <t>Налог на имущество</t>
  </si>
  <si>
    <t>1 08 00000 00 0000 110</t>
  </si>
  <si>
    <t xml:space="preserve">Государственная пошлина </t>
  </si>
  <si>
    <t>Налог, взимаемый в связи с применением упрощенной системы налогообложения</t>
  </si>
  <si>
    <t xml:space="preserve">Налог на имущество физических лиц </t>
  </si>
  <si>
    <t xml:space="preserve">Земельный налог </t>
  </si>
  <si>
    <t xml:space="preserve">Единый налог на вмененный доход </t>
  </si>
  <si>
    <t xml:space="preserve">Единый сельскохозяйственный налог </t>
  </si>
  <si>
    <t>Патентная система налогообложения</t>
  </si>
  <si>
    <t>Доходы от использования имущества, находящегося в государственной и муниципальной собственности</t>
  </si>
  <si>
    <t>1 11 00000 00 0000 120</t>
  </si>
  <si>
    <t>1 12 00000 00 0000 120</t>
  </si>
  <si>
    <t xml:space="preserve">Доходы, получаемые в виде арендной платы за земельные участки </t>
  </si>
  <si>
    <t xml:space="preserve">Доходы от сдачи в аренду имущества </t>
  </si>
  <si>
    <t xml:space="preserve">Плата за негативное воздействие на окружающую среду </t>
  </si>
  <si>
    <t>1 11 07000 00 0000 120</t>
  </si>
  <si>
    <t xml:space="preserve">Прибыль МУП </t>
  </si>
  <si>
    <t xml:space="preserve">Доходы от оказания платных услуг и компенсации затрат </t>
  </si>
  <si>
    <t>1 13 00000 00 0000 130</t>
  </si>
  <si>
    <t>1 14 00000 00 0000 000</t>
  </si>
  <si>
    <t>Доходы от продажи материальных и нематериальных активов</t>
  </si>
  <si>
    <t>1 15 00000 00 0000 140</t>
  </si>
  <si>
    <t xml:space="preserve">Административные платежи и сборы </t>
  </si>
  <si>
    <t>1 16 00000 00 0000 140</t>
  </si>
  <si>
    <t>Штраф, санкции, возмещение ущерба</t>
  </si>
  <si>
    <t>Прочие неналоговые доходы</t>
  </si>
  <si>
    <t>Субсидии бюджетам бюджетной системы РФ</t>
  </si>
  <si>
    <t>Субвенции бюджетам бюджетной системы РФ</t>
  </si>
  <si>
    <t xml:space="preserve">Иные межбюджетные трансферты 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</si>
  <si>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</si>
  <si>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 из федерального бюджета</t>
  </si>
  <si>
    <t>ВСЕГО ДОХОДОВ</t>
  </si>
  <si>
    <t>Налоговые и неналоговые доходы</t>
  </si>
  <si>
    <t xml:space="preserve">БЕЗВОЗМЕЗДНЫЕ ПОСТУПЛЕНИЯ в т.ч. </t>
  </si>
  <si>
    <t>2 00 00000 00 0000 000</t>
  </si>
  <si>
    <t>2 02 00000 00 0000 000</t>
  </si>
  <si>
    <t>Дотации бюджетам бюджетной системы РФ</t>
  </si>
  <si>
    <t>2 02 10000 00 0000 150</t>
  </si>
  <si>
    <t>2 02 20000 00 0000 150</t>
  </si>
  <si>
    <t>2 02 30000 00 0000 150</t>
  </si>
  <si>
    <t>2 02 40000 00 0000 150</t>
  </si>
  <si>
    <t>1 17 00000 00 0000 150</t>
  </si>
  <si>
    <t>от других бюджетов бюджетной системы РФ:</t>
  </si>
  <si>
    <t>(тыс.рублей)</t>
  </si>
  <si>
    <t>с 01.01.2021 отменено положение гл. 26.3 «Система налогообложения в виде единого налога на вмененный доход для отдельных видов деятельности» Налогового кодекса РФ</t>
  </si>
  <si>
    <t xml:space="preserve">расчитан из усреднения годовых объемов доходов, не менее чем  за 3 года </t>
  </si>
  <si>
    <t>доходы от продажи имеют заявительный характер</t>
  </si>
  <si>
    <t>2022г.
отчет</t>
  </si>
  <si>
    <t xml:space="preserve">2023г. ожидаемое исполнение </t>
  </si>
  <si>
    <t xml:space="preserve">2024г. прогноз </t>
  </si>
  <si>
    <t xml:space="preserve">2025г. прогноз  </t>
  </si>
  <si>
    <t xml:space="preserve">2026г. прогноз </t>
  </si>
  <si>
    <t xml:space="preserve">Отклонение 2024 год к 2022 году </t>
  </si>
  <si>
    <t xml:space="preserve">Отклонение 2024 год к 2023 году </t>
  </si>
  <si>
    <t xml:space="preserve">Пояснения отклонений 2024 года к оценке 2023 года в случаях, если такие отклонения составили 10% и более </t>
  </si>
  <si>
    <t>2 07 00000 00 0000 150</t>
  </si>
  <si>
    <t>2 19 00000 00 0000 150</t>
  </si>
  <si>
    <t xml:space="preserve">Сведения о доходах бюджета по видам доходов на 2024 год и на плановый период 2025 и 2026 годов 
в сравнении с ожидаемым исполнением за 2023 год и отчетом за 2022 год </t>
  </si>
  <si>
    <t>изменение нормативов отчислений в бюджеты в связи с наделением статусом Ипатовского муниципального округа с 01.01.2024 года в соответствии с законом Ставропольского края от 30 мая 2023 г. № 46-кз.</t>
  </si>
  <si>
    <t xml:space="preserve">поступление от физических и юридических лиц на реализацию инициативных проектов </t>
  </si>
  <si>
    <t xml:space="preserve">изменение нормативов отчислений в бюджеты </t>
  </si>
  <si>
    <t>Изменением кадастровой стоимости налогооблагаемых объектов</t>
  </si>
  <si>
    <t xml:space="preserve">В 2023 году поступили разовые платежи (произведен перерасчет арендной платы за предыдущий период) </t>
  </si>
  <si>
    <t>изменение количества здаваемых в аренду объектов</t>
  </si>
  <si>
    <t>расчет доходов осуществлен по данным главного администратора доходов бюджета</t>
  </si>
  <si>
    <t>расчет доходов осуществлен по данным главных администраторов доходов бюджета, исходя из отчетной формы ИФНС по СК "1-ПАТЕНТ "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</si>
</sst>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8">
    <font>
      <sz val="11"/>
      <color theme="1"/>
      <name val="Calibri"/>
      <family val="2"/>
      <charset val="204"/>
      <scheme val="minor"/>
    </font>
    <font>
      <b/>
      <sz val="10"/>
      <color rgb="FFFFFFFF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4597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 style="medium">
        <color rgb="FF00808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008080"/>
      </right>
      <top style="medium">
        <color rgb="FFFFFFFF"/>
      </top>
      <bottom style="medium">
        <color rgb="FFFFFFFF"/>
      </bottom>
      <diagonal/>
    </border>
    <border>
      <left style="medium">
        <color rgb="FF008080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008080"/>
      </right>
      <top/>
      <bottom style="medium">
        <color rgb="FFFFFFFF"/>
      </bottom>
      <diagonal/>
    </border>
    <border>
      <left style="medium">
        <color rgb="FF008080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008080"/>
      </top>
      <bottom/>
      <diagonal/>
    </border>
    <border>
      <left/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 style="medium">
        <color rgb="FF008080"/>
      </left>
      <right/>
      <top style="medium">
        <color rgb="FF008080"/>
      </top>
      <bottom/>
      <diagonal/>
    </border>
    <border>
      <left/>
      <right/>
      <top style="medium">
        <color rgb="FF008080"/>
      </top>
      <bottom/>
      <diagonal/>
    </border>
    <border>
      <left/>
      <right style="medium">
        <color rgb="FF008080"/>
      </right>
      <top style="medium">
        <color rgb="FF008080"/>
      </top>
      <bottom/>
      <diagonal/>
    </border>
    <border>
      <left style="medium">
        <color rgb="FF008080"/>
      </left>
      <right/>
      <top style="medium">
        <color rgb="FF008080"/>
      </top>
      <bottom style="thin">
        <color indexed="64"/>
      </bottom>
      <diagonal/>
    </border>
    <border>
      <left/>
      <right style="medium">
        <color rgb="FF008080"/>
      </right>
      <top style="medium">
        <color rgb="FF008080"/>
      </top>
      <bottom style="thin">
        <color indexed="64"/>
      </bottom>
      <diagonal/>
    </border>
    <border>
      <left style="medium">
        <color rgb="FFFFFFFF"/>
      </left>
      <right style="thin">
        <color rgb="FF008080"/>
      </right>
      <top style="medium">
        <color rgb="FF008080"/>
      </top>
      <bottom/>
      <diagonal/>
    </border>
    <border>
      <left/>
      <right style="medium">
        <color rgb="FF008080"/>
      </right>
      <top style="medium">
        <color rgb="FFFFFFFF"/>
      </top>
      <bottom style="medium">
        <color rgb="FFFFFFFF"/>
      </bottom>
      <diagonal/>
    </border>
    <border>
      <left/>
      <right style="medium">
        <color rgb="FF008080"/>
      </right>
      <top/>
      <bottom/>
      <diagonal/>
    </border>
    <border>
      <left/>
      <right style="medium">
        <color rgb="FF008080"/>
      </right>
      <top style="medium">
        <color rgb="FF008080"/>
      </top>
      <bottom style="medium">
        <color rgb="FFFFFFFF"/>
      </bottom>
      <diagonal/>
    </border>
    <border>
      <left style="medium">
        <color rgb="FFFFFFFF"/>
      </left>
      <right style="medium">
        <color rgb="FF008080"/>
      </right>
      <top style="medium">
        <color rgb="FF008080"/>
      </top>
      <bottom style="medium">
        <color rgb="FFFFFFFF"/>
      </bottom>
      <diagonal/>
    </border>
    <border>
      <left style="medium">
        <color rgb="FFFFFFFF"/>
      </left>
      <right style="medium">
        <color rgb="FF008080"/>
      </right>
      <top style="medium">
        <color rgb="FFFFFFFF"/>
      </top>
      <bottom style="medium">
        <color rgb="FF008080"/>
      </bottom>
      <diagonal/>
    </border>
    <border>
      <left style="medium">
        <color rgb="FF008080"/>
      </left>
      <right style="medium">
        <color theme="0"/>
      </right>
      <top style="medium">
        <color rgb="FF008080"/>
      </top>
      <bottom/>
      <diagonal/>
    </border>
    <border>
      <left style="medium">
        <color rgb="FF008080"/>
      </left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rgb="FF008080"/>
      </left>
      <right/>
      <top/>
      <bottom style="thin">
        <color indexed="64"/>
      </bottom>
      <diagonal/>
    </border>
    <border>
      <left/>
      <right/>
      <top/>
      <bottom style="medium">
        <color rgb="FF008080"/>
      </bottom>
      <diagonal/>
    </border>
    <border>
      <left/>
      <right style="medium">
        <color rgb="FF008080"/>
      </right>
      <top/>
      <bottom style="medium">
        <color rgb="FF008080"/>
      </bottom>
      <diagonal/>
    </border>
    <border>
      <left style="medium">
        <color rgb="FF008080"/>
      </left>
      <right/>
      <top/>
      <bottom style="medium">
        <color rgb="FF008080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/>
      <diagonal/>
    </border>
    <border>
      <left style="medium">
        <color rgb="FF008080"/>
      </left>
      <right style="medium">
        <color rgb="FF008080"/>
      </right>
      <top/>
      <bottom style="medium">
        <color rgb="FF008080"/>
      </bottom>
      <diagonal/>
    </border>
  </borders>
  <cellStyleXfs count="1">
    <xf numFmtId="0" fontId="0" fillId="0" borderId="0"/>
  </cellStyleXfs>
  <cellXfs count="75">
    <xf numFmtId="0" fontId="0" fillId="0" borderId="0" xfId="0"/>
    <xf numFmtId="4" fontId="4" fillId="3" borderId="1" xfId="0" applyNumberFormat="1" applyFont="1" applyFill="1" applyBorder="1" applyAlignment="1">
      <alignment horizontal="center" vertical="center" wrapText="1" readingOrder="1"/>
    </xf>
    <xf numFmtId="4" fontId="4" fillId="4" borderId="1" xfId="0" applyNumberFormat="1" applyFont="1" applyFill="1" applyBorder="1" applyAlignment="1">
      <alignment horizontal="center" vertical="center" wrapText="1" readingOrder="1"/>
    </xf>
    <xf numFmtId="4" fontId="4" fillId="3" borderId="4" xfId="0" applyNumberFormat="1" applyFont="1" applyFill="1" applyBorder="1" applyAlignment="1">
      <alignment horizontal="center" vertical="center" wrapText="1" readingOrder="1"/>
    </xf>
    <xf numFmtId="4" fontId="4" fillId="4" borderId="4" xfId="0" applyNumberFormat="1" applyFont="1" applyFill="1" applyBorder="1" applyAlignment="1">
      <alignment horizontal="center" vertical="center" wrapText="1" readingOrder="1"/>
    </xf>
    <xf numFmtId="4" fontId="4" fillId="3" borderId="6" xfId="0" applyNumberFormat="1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wrapText="1" readingOrder="1"/>
    </xf>
    <xf numFmtId="4" fontId="3" fillId="5" borderId="2" xfId="0" applyNumberFormat="1" applyFont="1" applyFill="1" applyBorder="1" applyAlignment="1">
      <alignment horizontal="center" vertical="center" wrapText="1" readingOrder="1"/>
    </xf>
    <xf numFmtId="4" fontId="3" fillId="5" borderId="11" xfId="0" applyNumberFormat="1" applyFont="1" applyFill="1" applyBorder="1" applyAlignment="1">
      <alignment horizontal="center" vertical="center" wrapText="1" readingOrder="1"/>
    </xf>
    <xf numFmtId="49" fontId="0" fillId="0" borderId="0" xfId="0" applyNumberFormat="1" applyAlignment="1">
      <alignment vertical="center"/>
    </xf>
    <xf numFmtId="4" fontId="2" fillId="5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center" vertical="center" wrapText="1" readingOrder="1"/>
    </xf>
    <xf numFmtId="4" fontId="6" fillId="5" borderId="2" xfId="0" applyNumberFormat="1" applyFont="1" applyFill="1" applyBorder="1" applyAlignment="1">
      <alignment horizontal="center" vertical="center" wrapText="1" readingOrder="1"/>
    </xf>
    <xf numFmtId="4" fontId="3" fillId="3" borderId="6" xfId="0" applyNumberFormat="1" applyFont="1" applyFill="1" applyBorder="1" applyAlignment="1">
      <alignment horizontal="center" vertical="center" wrapText="1" readingOrder="1"/>
    </xf>
    <xf numFmtId="4" fontId="3" fillId="3" borderId="1" xfId="0" applyNumberFormat="1" applyFont="1" applyFill="1" applyBorder="1" applyAlignment="1">
      <alignment horizontal="center" vertical="center" wrapText="1" readingOrder="1"/>
    </xf>
    <xf numFmtId="4" fontId="3" fillId="3" borderId="4" xfId="0" applyNumberFormat="1" applyFont="1" applyFill="1" applyBorder="1" applyAlignment="1">
      <alignment horizontal="center" vertical="center" wrapText="1" readingOrder="1"/>
    </xf>
    <xf numFmtId="4" fontId="3" fillId="4" borderId="1" xfId="0" applyNumberFormat="1" applyFont="1" applyFill="1" applyBorder="1" applyAlignment="1">
      <alignment horizontal="center" vertical="center" wrapText="1" readingOrder="1"/>
    </xf>
    <xf numFmtId="4" fontId="3" fillId="4" borderId="4" xfId="0" applyNumberFormat="1" applyFont="1" applyFill="1" applyBorder="1" applyAlignment="1">
      <alignment horizontal="center" vertical="center" wrapText="1" readingOrder="1"/>
    </xf>
    <xf numFmtId="4" fontId="3" fillId="3" borderId="7" xfId="0" applyNumberFormat="1" applyFont="1" applyFill="1" applyBorder="1" applyAlignment="1">
      <alignment horizontal="center" vertical="center" wrapText="1" readingOrder="1"/>
    </xf>
    <xf numFmtId="4" fontId="3" fillId="3" borderId="9" xfId="0" applyNumberFormat="1" applyFont="1" applyFill="1" applyBorder="1" applyAlignment="1">
      <alignment horizontal="center" vertical="center" wrapText="1" readingOrder="1"/>
    </xf>
    <xf numFmtId="4" fontId="6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4" fontId="6" fillId="3" borderId="5" xfId="0" applyNumberFormat="1" applyFont="1" applyFill="1" applyBorder="1" applyAlignment="1">
      <alignment horizontal="left" vertical="center" wrapText="1" readingOrder="1"/>
    </xf>
    <xf numFmtId="4" fontId="6" fillId="3" borderId="3" xfId="0" applyNumberFormat="1" applyFont="1" applyFill="1" applyBorder="1" applyAlignment="1">
      <alignment horizontal="left" vertical="center" wrapText="1" readingOrder="1"/>
    </xf>
    <xf numFmtId="4" fontId="7" fillId="3" borderId="3" xfId="0" applyNumberFormat="1" applyFont="1" applyFill="1" applyBorder="1" applyAlignment="1">
      <alignment horizontal="left" vertical="center" wrapText="1" readingOrder="1"/>
    </xf>
    <xf numFmtId="4" fontId="6" fillId="3" borderId="8" xfId="0" applyNumberFormat="1" applyFont="1" applyFill="1" applyBorder="1" applyAlignment="1">
      <alignment horizontal="left" vertical="center" wrapText="1" readingOrder="1"/>
    </xf>
    <xf numFmtId="4" fontId="7" fillId="3" borderId="5" xfId="0" applyNumberFormat="1" applyFont="1" applyFill="1" applyBorder="1" applyAlignment="1">
      <alignment horizontal="left" vertical="center" wrapText="1" readingOrder="1"/>
    </xf>
    <xf numFmtId="4" fontId="6" fillId="4" borderId="3" xfId="0" applyNumberFormat="1" applyFont="1" applyFill="1" applyBorder="1" applyAlignment="1">
      <alignment horizontal="left" vertical="center" wrapText="1" readingOrder="1"/>
    </xf>
    <xf numFmtId="49" fontId="7" fillId="4" borderId="3" xfId="0" applyNumberFormat="1" applyFont="1" applyFill="1" applyBorder="1" applyAlignment="1">
      <alignment horizontal="left" vertical="center" wrapText="1" readingOrder="1"/>
    </xf>
    <xf numFmtId="4" fontId="7" fillId="4" borderId="3" xfId="0" applyNumberFormat="1" applyFont="1" applyFill="1" applyBorder="1" applyAlignment="1">
      <alignment horizontal="left" vertical="center" wrapText="1" readingOrder="1"/>
    </xf>
    <xf numFmtId="4" fontId="6" fillId="4" borderId="5" xfId="0" applyNumberFormat="1" applyFont="1" applyFill="1" applyBorder="1" applyAlignment="1">
      <alignment horizontal="left" vertical="center" wrapText="1" readingOrder="1"/>
    </xf>
    <xf numFmtId="4" fontId="3" fillId="4" borderId="6" xfId="0" applyNumberFormat="1" applyFont="1" applyFill="1" applyBorder="1" applyAlignment="1">
      <alignment horizontal="center" vertical="center" wrapText="1" readingOrder="1"/>
    </xf>
    <xf numFmtId="4" fontId="7" fillId="4" borderId="5" xfId="0" applyNumberFormat="1" applyFont="1" applyFill="1" applyBorder="1" applyAlignment="1">
      <alignment horizontal="left" vertical="center" wrapText="1" readingOrder="1"/>
    </xf>
    <xf numFmtId="0" fontId="1" fillId="2" borderId="17" xfId="0" applyFont="1" applyFill="1" applyBorder="1" applyAlignment="1">
      <alignment horizontal="center" vertical="center" wrapText="1" readingOrder="1"/>
    </xf>
    <xf numFmtId="4" fontId="3" fillId="4" borderId="18" xfId="0" applyNumberFormat="1" applyFont="1" applyFill="1" applyBorder="1" applyAlignment="1">
      <alignment horizontal="center" vertical="center" wrapText="1" readingOrder="1"/>
    </xf>
    <xf numFmtId="4" fontId="3" fillId="3" borderId="18" xfId="0" applyNumberFormat="1" applyFont="1" applyFill="1" applyBorder="1" applyAlignment="1">
      <alignment horizontal="center" vertical="center" wrapText="1" readingOrder="1"/>
    </xf>
    <xf numFmtId="4" fontId="3" fillId="3" borderId="19" xfId="0" applyNumberFormat="1" applyFont="1" applyFill="1" applyBorder="1" applyAlignment="1">
      <alignment horizontal="center" vertical="center" wrapText="1" readingOrder="1"/>
    </xf>
    <xf numFmtId="4" fontId="3" fillId="4" borderId="19" xfId="0" applyNumberFormat="1" applyFont="1" applyFill="1" applyBorder="1" applyAlignment="1">
      <alignment horizontal="center" vertical="center" wrapText="1" readingOrder="1"/>
    </xf>
    <xf numFmtId="4" fontId="4" fillId="4" borderId="19" xfId="0" applyNumberFormat="1" applyFont="1" applyFill="1" applyBorder="1" applyAlignment="1">
      <alignment horizontal="center" vertical="center" wrapText="1" readingOrder="1"/>
    </xf>
    <xf numFmtId="4" fontId="4" fillId="3" borderId="19" xfId="0" applyNumberFormat="1" applyFont="1" applyFill="1" applyBorder="1" applyAlignment="1">
      <alignment horizontal="center" vertical="center" wrapText="1" readingOrder="1"/>
    </xf>
    <xf numFmtId="4" fontId="3" fillId="3" borderId="20" xfId="0" applyNumberFormat="1" applyFont="1" applyFill="1" applyBorder="1" applyAlignment="1">
      <alignment horizontal="center" vertical="center" wrapText="1" readingOrder="1"/>
    </xf>
    <xf numFmtId="4" fontId="3" fillId="3" borderId="21" xfId="0" applyNumberFormat="1" applyFont="1" applyFill="1" applyBorder="1" applyAlignment="1">
      <alignment horizontal="center" vertical="center" wrapText="1" readingOrder="1"/>
    </xf>
    <xf numFmtId="4" fontId="3" fillId="3" borderId="22" xfId="0" applyNumberFormat="1" applyFont="1" applyFill="1" applyBorder="1" applyAlignment="1">
      <alignment horizontal="center" vertical="center" wrapText="1" readingOrder="1"/>
    </xf>
    <xf numFmtId="4" fontId="3" fillId="4" borderId="22" xfId="0" applyNumberFormat="1" applyFont="1" applyFill="1" applyBorder="1" applyAlignment="1">
      <alignment horizontal="center" vertical="center" wrapText="1" readingOrder="1"/>
    </xf>
    <xf numFmtId="0" fontId="0" fillId="0" borderId="25" xfId="0" applyBorder="1" applyAlignment="1">
      <alignment vertical="center"/>
    </xf>
    <xf numFmtId="164" fontId="3" fillId="3" borderId="23" xfId="0" applyNumberFormat="1" applyFont="1" applyFill="1" applyBorder="1" applyAlignment="1">
      <alignment horizontal="center" vertical="center" wrapText="1" readingOrder="1"/>
    </xf>
    <xf numFmtId="164" fontId="3" fillId="4" borderId="24" xfId="0" applyNumberFormat="1" applyFont="1" applyFill="1" applyBorder="1" applyAlignment="1">
      <alignment horizontal="center" vertical="center" wrapText="1" readingOrder="1"/>
    </xf>
    <xf numFmtId="164" fontId="3" fillId="3" borderId="24" xfId="0" applyNumberFormat="1" applyFont="1" applyFill="1" applyBorder="1" applyAlignment="1">
      <alignment horizontal="center" vertical="center" wrapText="1" readingOrder="1"/>
    </xf>
    <xf numFmtId="164" fontId="3" fillId="5" borderId="2" xfId="0" applyNumberFormat="1" applyFont="1" applyFill="1" applyBorder="1" applyAlignment="1">
      <alignment horizontal="center" vertical="center" wrapText="1" readingOrder="1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4" fontId="4" fillId="5" borderId="2" xfId="0" applyNumberFormat="1" applyFont="1" applyFill="1" applyBorder="1" applyAlignment="1">
      <alignment horizontal="center" vertical="center" wrapText="1" readingOrder="1"/>
    </xf>
    <xf numFmtId="4" fontId="4" fillId="4" borderId="19" xfId="0" applyNumberFormat="1" applyFont="1" applyFill="1" applyBorder="1" applyAlignment="1">
      <alignment horizontal="left" vertical="center" wrapText="1" readingOrder="1"/>
    </xf>
    <xf numFmtId="4" fontId="4" fillId="0" borderId="19" xfId="0" applyNumberFormat="1" applyFont="1" applyFill="1" applyBorder="1" applyAlignment="1">
      <alignment horizontal="center" vertical="center" wrapText="1" readingOrder="1"/>
    </xf>
    <xf numFmtId="4" fontId="4" fillId="0" borderId="19" xfId="0" applyNumberFormat="1" applyFont="1" applyFill="1" applyBorder="1" applyAlignment="1">
      <alignment horizontal="left" vertical="center" wrapText="1" readingOrder="1"/>
    </xf>
    <xf numFmtId="4" fontId="4" fillId="3" borderId="19" xfId="0" applyNumberFormat="1" applyFont="1" applyFill="1" applyBorder="1" applyAlignment="1">
      <alignment horizontal="left" vertical="center" wrapText="1" readingOrder="1"/>
    </xf>
    <xf numFmtId="49" fontId="5" fillId="0" borderId="0" xfId="0" applyNumberFormat="1" applyFont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 readingOrder="1"/>
    </xf>
    <xf numFmtId="0" fontId="1" fillId="2" borderId="16" xfId="0" applyFont="1" applyFill="1" applyBorder="1" applyAlignment="1">
      <alignment horizontal="center" vertical="center" wrapText="1" readingOrder="1"/>
    </xf>
    <xf numFmtId="0" fontId="1" fillId="2" borderId="12" xfId="0" applyFont="1" applyFill="1" applyBorder="1" applyAlignment="1">
      <alignment horizontal="center" vertical="center" wrapText="1" readingOrder="1"/>
    </xf>
    <xf numFmtId="0" fontId="1" fillId="2" borderId="26" xfId="0" applyFont="1" applyFill="1" applyBorder="1" applyAlignment="1">
      <alignment horizontal="center" vertical="center" wrapText="1" readingOrder="1"/>
    </xf>
    <xf numFmtId="0" fontId="1" fillId="2" borderId="13" xfId="0" applyFont="1" applyFill="1" applyBorder="1" applyAlignment="1">
      <alignment horizontal="center" vertical="center" wrapText="1" readingOrder="1"/>
    </xf>
    <xf numFmtId="0" fontId="1" fillId="2" borderId="27" xfId="0" applyFont="1" applyFill="1" applyBorder="1" applyAlignment="1">
      <alignment horizontal="center" vertical="center" wrapText="1" readingOrder="1"/>
    </xf>
    <xf numFmtId="0" fontId="1" fillId="2" borderId="14" xfId="0" applyFont="1" applyFill="1" applyBorder="1" applyAlignment="1">
      <alignment horizontal="center" vertical="center" wrapText="1" readingOrder="1"/>
    </xf>
    <xf numFmtId="0" fontId="1" fillId="2" borderId="28" xfId="0" applyFont="1" applyFill="1" applyBorder="1" applyAlignment="1">
      <alignment horizontal="center" vertical="center" wrapText="1" readingOrder="1"/>
    </xf>
    <xf numFmtId="49" fontId="1" fillId="2" borderId="12" xfId="0" applyNumberFormat="1" applyFont="1" applyFill="1" applyBorder="1" applyAlignment="1">
      <alignment horizontal="center" vertical="center" wrapText="1" readingOrder="1"/>
    </xf>
    <xf numFmtId="49" fontId="1" fillId="2" borderId="29" xfId="0" applyNumberFormat="1" applyFont="1" applyFill="1" applyBorder="1" applyAlignment="1">
      <alignment horizontal="center" vertical="center" wrapText="1" readingOrder="1"/>
    </xf>
    <xf numFmtId="49" fontId="1" fillId="2" borderId="30" xfId="0" applyNumberFormat="1" applyFont="1" applyFill="1" applyBorder="1" applyAlignment="1">
      <alignment horizontal="center" vertical="center" wrapText="1"/>
    </xf>
    <xf numFmtId="49" fontId="1" fillId="2" borderId="3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8080"/>
      <color rgb="FF8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40"/>
  <sheetViews>
    <sheetView tabSelected="1" topLeftCell="A3" workbookViewId="0">
      <selection activeCell="E10" sqref="E10"/>
    </sheetView>
  </sheetViews>
  <sheetFormatPr defaultColWidth="9.140625" defaultRowHeight="15"/>
  <cols>
    <col min="1" max="1" width="3.28515625" style="26" customWidth="1"/>
    <col min="2" max="2" width="23.5703125" style="11" customWidth="1"/>
    <col min="3" max="3" width="43.85546875" style="9" customWidth="1"/>
    <col min="4" max="4" width="11.28515625" style="26" customWidth="1"/>
    <col min="5" max="5" width="13" style="26" customWidth="1"/>
    <col min="6" max="6" width="11" style="26" customWidth="1"/>
    <col min="7" max="7" width="11.140625" style="26" customWidth="1"/>
    <col min="8" max="8" width="13.5703125" style="26" customWidth="1"/>
    <col min="9" max="9" width="10.7109375" style="26" customWidth="1"/>
    <col min="10" max="10" width="12.7109375" style="26" customWidth="1"/>
    <col min="11" max="11" width="12.140625" style="26" customWidth="1"/>
    <col min="12" max="12" width="11.5703125" style="26" customWidth="1"/>
    <col min="13" max="13" width="51.140625" style="26" customWidth="1"/>
    <col min="14" max="14" width="1.7109375" style="26" customWidth="1"/>
    <col min="15" max="15" width="0.85546875" style="26" hidden="1" customWidth="1"/>
    <col min="16" max="16384" width="9.140625" style="26"/>
  </cols>
  <sheetData>
    <row r="1" spans="2:14" ht="40.5" customHeight="1">
      <c r="B1" s="62" t="s">
        <v>77</v>
      </c>
      <c r="C1" s="62"/>
      <c r="D1" s="62"/>
      <c r="E1" s="62"/>
      <c r="F1" s="62"/>
      <c r="G1" s="62"/>
      <c r="H1" s="62"/>
    </row>
    <row r="2" spans="2:14" ht="15.75" thickBot="1">
      <c r="L2" s="56" t="s">
        <v>63</v>
      </c>
    </row>
    <row r="3" spans="2:14" ht="40.15" customHeight="1" thickBot="1">
      <c r="B3" s="73" t="s">
        <v>6</v>
      </c>
      <c r="C3" s="71" t="s">
        <v>2</v>
      </c>
      <c r="D3" s="67" t="s">
        <v>67</v>
      </c>
      <c r="E3" s="67" t="s">
        <v>68</v>
      </c>
      <c r="F3" s="67" t="s">
        <v>69</v>
      </c>
      <c r="G3" s="67" t="s">
        <v>70</v>
      </c>
      <c r="H3" s="69" t="s">
        <v>71</v>
      </c>
      <c r="I3" s="63" t="s">
        <v>72</v>
      </c>
      <c r="J3" s="64"/>
      <c r="K3" s="63" t="s">
        <v>73</v>
      </c>
      <c r="L3" s="64"/>
      <c r="M3" s="65" t="s">
        <v>74</v>
      </c>
    </row>
    <row r="4" spans="2:14" ht="16.5" customHeight="1" thickBot="1">
      <c r="B4" s="74"/>
      <c r="C4" s="72"/>
      <c r="D4" s="68"/>
      <c r="E4" s="68"/>
      <c r="F4" s="68"/>
      <c r="G4" s="68"/>
      <c r="H4" s="70"/>
      <c r="I4" s="6" t="s">
        <v>0</v>
      </c>
      <c r="J4" s="6" t="s">
        <v>1</v>
      </c>
      <c r="K4" s="6" t="s">
        <v>0</v>
      </c>
      <c r="L4" s="39" t="s">
        <v>1</v>
      </c>
      <c r="M4" s="66"/>
    </row>
    <row r="5" spans="2:14" ht="19.149999999999999" customHeight="1" thickBot="1">
      <c r="B5" s="10"/>
      <c r="C5" s="17" t="s">
        <v>3</v>
      </c>
      <c r="D5" s="7">
        <f>D6+D7+D8+D13+D16</f>
        <v>408673.07000000007</v>
      </c>
      <c r="E5" s="7">
        <f t="shared" ref="E5:H5" si="0">E6+E7+E8+E13+E16</f>
        <v>369385</v>
      </c>
      <c r="F5" s="7">
        <f t="shared" si="0"/>
        <v>610678.32000000007</v>
      </c>
      <c r="G5" s="7">
        <f t="shared" si="0"/>
        <v>627838.56000000006</v>
      </c>
      <c r="H5" s="7">
        <f t="shared" si="0"/>
        <v>640074.06000000006</v>
      </c>
      <c r="I5" s="54">
        <f t="shared" ref="I5:I37" si="1">F5-D5</f>
        <v>202005.25</v>
      </c>
      <c r="J5" s="7">
        <f>F5/D5*100</f>
        <v>149.42954768220963</v>
      </c>
      <c r="K5" s="54">
        <f t="shared" ref="K5:K37" si="2">F5-E5</f>
        <v>241293.32000000007</v>
      </c>
      <c r="L5" s="7">
        <f t="shared" ref="L5:L37" si="3">F5/E5*100</f>
        <v>165.32298821013308</v>
      </c>
      <c r="M5" s="7"/>
      <c r="N5" s="27"/>
    </row>
    <row r="6" spans="2:14" ht="48.75" thickBot="1">
      <c r="B6" s="14" t="s">
        <v>7</v>
      </c>
      <c r="C6" s="28" t="s">
        <v>9</v>
      </c>
      <c r="D6" s="18">
        <v>213095.64</v>
      </c>
      <c r="E6" s="18">
        <v>197000</v>
      </c>
      <c r="F6" s="18">
        <v>406742</v>
      </c>
      <c r="G6" s="18">
        <v>413091</v>
      </c>
      <c r="H6" s="47">
        <v>415816</v>
      </c>
      <c r="I6" s="51">
        <f t="shared" si="1"/>
        <v>193646.36</v>
      </c>
      <c r="J6" s="46">
        <f>F6/D6*100</f>
        <v>190.87298078928313</v>
      </c>
      <c r="K6" s="51">
        <f t="shared" si="2"/>
        <v>209742</v>
      </c>
      <c r="L6" s="42">
        <f t="shared" si="3"/>
        <v>206.46802030456851</v>
      </c>
      <c r="M6" s="61" t="s">
        <v>78</v>
      </c>
    </row>
    <row r="7" spans="2:14" ht="15.75" thickBot="1">
      <c r="B7" s="15" t="s">
        <v>8</v>
      </c>
      <c r="C7" s="33" t="s">
        <v>10</v>
      </c>
      <c r="D7" s="21">
        <v>49069.94</v>
      </c>
      <c r="E7" s="21">
        <v>50000</v>
      </c>
      <c r="F7" s="21">
        <v>44509.32</v>
      </c>
      <c r="G7" s="21">
        <v>46252.56</v>
      </c>
      <c r="H7" s="22">
        <v>47736.06</v>
      </c>
      <c r="I7" s="52">
        <f t="shared" si="1"/>
        <v>-4560.6200000000026</v>
      </c>
      <c r="J7" s="40">
        <f>F7/D7*100</f>
        <v>90.705878181224591</v>
      </c>
      <c r="K7" s="52">
        <f t="shared" si="2"/>
        <v>-5490.68</v>
      </c>
      <c r="L7" s="43">
        <f t="shared" si="3"/>
        <v>89.018640000000005</v>
      </c>
      <c r="M7" s="58" t="s">
        <v>80</v>
      </c>
    </row>
    <row r="8" spans="2:14" ht="15.75" thickBot="1">
      <c r="B8" s="25" t="s">
        <v>12</v>
      </c>
      <c r="C8" s="29" t="s">
        <v>11</v>
      </c>
      <c r="D8" s="19">
        <f>SUM(D9:D12)</f>
        <v>59120.639999999999</v>
      </c>
      <c r="E8" s="19">
        <f t="shared" ref="E8:H8" si="4">SUM(E9:E12)</f>
        <v>44385</v>
      </c>
      <c r="F8" s="19">
        <f t="shared" si="4"/>
        <v>74956</v>
      </c>
      <c r="G8" s="19">
        <f t="shared" si="4"/>
        <v>80990</v>
      </c>
      <c r="H8" s="20">
        <f t="shared" si="4"/>
        <v>86741</v>
      </c>
      <c r="I8" s="53">
        <f t="shared" si="1"/>
        <v>15835.36</v>
      </c>
      <c r="J8" s="41">
        <f>F8/D8*100</f>
        <v>126.78482506278688</v>
      </c>
      <c r="K8" s="53">
        <f t="shared" si="2"/>
        <v>30571</v>
      </c>
      <c r="L8" s="42">
        <f t="shared" si="3"/>
        <v>168.87687281739326</v>
      </c>
      <c r="M8" s="59"/>
    </row>
    <row r="9" spans="2:14" ht="48.75" thickBot="1">
      <c r="B9" s="12" t="s">
        <v>13</v>
      </c>
      <c r="C9" s="34" t="s">
        <v>23</v>
      </c>
      <c r="D9" s="2">
        <v>16691.05</v>
      </c>
      <c r="E9" s="2">
        <v>16100</v>
      </c>
      <c r="F9" s="2">
        <v>45155</v>
      </c>
      <c r="G9" s="2">
        <v>49381</v>
      </c>
      <c r="H9" s="4">
        <v>53720</v>
      </c>
      <c r="I9" s="52">
        <f t="shared" si="1"/>
        <v>28463.95</v>
      </c>
      <c r="J9" s="40" t="s">
        <v>5</v>
      </c>
      <c r="K9" s="52">
        <f t="shared" si="2"/>
        <v>29055</v>
      </c>
      <c r="L9" s="43">
        <f t="shared" si="3"/>
        <v>280.46583850931677</v>
      </c>
      <c r="M9" s="60" t="s">
        <v>78</v>
      </c>
    </row>
    <row r="10" spans="2:14" ht="48.75" thickBot="1">
      <c r="B10" s="13" t="s">
        <v>14</v>
      </c>
      <c r="C10" s="30" t="s">
        <v>26</v>
      </c>
      <c r="D10" s="1">
        <v>-444.25</v>
      </c>
      <c r="E10" s="1">
        <v>0</v>
      </c>
      <c r="F10" s="1">
        <v>0</v>
      </c>
      <c r="G10" s="1">
        <v>0</v>
      </c>
      <c r="H10" s="3">
        <v>0</v>
      </c>
      <c r="I10" s="53">
        <f t="shared" si="1"/>
        <v>444.25</v>
      </c>
      <c r="J10" s="41">
        <f t="shared" ref="J10:J20" si="5">F10/D10*100</f>
        <v>0</v>
      </c>
      <c r="K10" s="53">
        <f t="shared" si="2"/>
        <v>0</v>
      </c>
      <c r="L10" s="42" t="e">
        <f t="shared" si="3"/>
        <v>#DIV/0!</v>
      </c>
      <c r="M10" s="60" t="s">
        <v>64</v>
      </c>
    </row>
    <row r="11" spans="2:14" ht="15.75" thickBot="1">
      <c r="B11" s="12" t="s">
        <v>15</v>
      </c>
      <c r="C11" s="35" t="s">
        <v>27</v>
      </c>
      <c r="D11" s="2">
        <v>34133.730000000003</v>
      </c>
      <c r="E11" s="2">
        <v>21185</v>
      </c>
      <c r="F11" s="2">
        <v>20681</v>
      </c>
      <c r="G11" s="2">
        <v>21716</v>
      </c>
      <c r="H11" s="4">
        <v>22805</v>
      </c>
      <c r="I11" s="52">
        <f t="shared" si="1"/>
        <v>-13452.730000000003</v>
      </c>
      <c r="J11" s="40">
        <f t="shared" si="5"/>
        <v>60.588163086776625</v>
      </c>
      <c r="K11" s="52">
        <f t="shared" si="2"/>
        <v>-504</v>
      </c>
      <c r="L11" s="43">
        <f t="shared" si="3"/>
        <v>97.620958225159313</v>
      </c>
      <c r="M11" s="58"/>
    </row>
    <row r="12" spans="2:14" ht="36.75" thickBot="1">
      <c r="B12" s="13" t="s">
        <v>16</v>
      </c>
      <c r="C12" s="30" t="s">
        <v>28</v>
      </c>
      <c r="D12" s="1">
        <v>8740.11</v>
      </c>
      <c r="E12" s="1">
        <v>7100</v>
      </c>
      <c r="F12" s="1">
        <v>9120</v>
      </c>
      <c r="G12" s="1">
        <v>9893</v>
      </c>
      <c r="H12" s="3">
        <v>10216</v>
      </c>
      <c r="I12" s="53">
        <f t="shared" si="1"/>
        <v>379.88999999999942</v>
      </c>
      <c r="J12" s="41">
        <f t="shared" si="5"/>
        <v>104.3465128013263</v>
      </c>
      <c r="K12" s="53">
        <f t="shared" si="2"/>
        <v>2020</v>
      </c>
      <c r="L12" s="42">
        <f t="shared" si="3"/>
        <v>128.45070422535213</v>
      </c>
      <c r="M12" s="60" t="s">
        <v>85</v>
      </c>
    </row>
    <row r="13" spans="2:14" ht="15.75" thickBot="1">
      <c r="B13" s="15" t="s">
        <v>17</v>
      </c>
      <c r="C13" s="33" t="s">
        <v>20</v>
      </c>
      <c r="D13" s="21">
        <f>D14+D15</f>
        <v>81817.89</v>
      </c>
      <c r="E13" s="21">
        <f t="shared" ref="E13:H13" si="6">E14+E15</f>
        <v>72000</v>
      </c>
      <c r="F13" s="21">
        <f t="shared" si="6"/>
        <v>78653</v>
      </c>
      <c r="G13" s="21">
        <f t="shared" si="6"/>
        <v>81559</v>
      </c>
      <c r="H13" s="22">
        <f t="shared" si="6"/>
        <v>83704</v>
      </c>
      <c r="I13" s="52">
        <f t="shared" si="1"/>
        <v>-3164.8899999999994</v>
      </c>
      <c r="J13" s="40">
        <f t="shared" si="5"/>
        <v>96.131787314485862</v>
      </c>
      <c r="K13" s="52">
        <f t="shared" si="2"/>
        <v>6653</v>
      </c>
      <c r="L13" s="43">
        <f t="shared" si="3"/>
        <v>109.24027777777778</v>
      </c>
      <c r="M13" s="58"/>
    </row>
    <row r="14" spans="2:14" ht="24.75" thickBot="1">
      <c r="B14" s="13" t="s">
        <v>18</v>
      </c>
      <c r="C14" s="30" t="s">
        <v>24</v>
      </c>
      <c r="D14" s="1">
        <v>19021.23</v>
      </c>
      <c r="E14" s="1">
        <v>18000</v>
      </c>
      <c r="F14" s="1">
        <v>20965</v>
      </c>
      <c r="G14" s="1">
        <v>22143</v>
      </c>
      <c r="H14" s="3">
        <v>23376</v>
      </c>
      <c r="I14" s="53">
        <f t="shared" si="1"/>
        <v>1943.7700000000004</v>
      </c>
      <c r="J14" s="41">
        <f t="shared" si="5"/>
        <v>110.21895008892695</v>
      </c>
      <c r="K14" s="53">
        <f t="shared" si="2"/>
        <v>2965</v>
      </c>
      <c r="L14" s="42">
        <f t="shared" si="3"/>
        <v>116.47222222222223</v>
      </c>
      <c r="M14" s="59" t="s">
        <v>81</v>
      </c>
    </row>
    <row r="15" spans="2:14" ht="15.75" thickBot="1">
      <c r="B15" s="12" t="s">
        <v>19</v>
      </c>
      <c r="C15" s="35" t="s">
        <v>25</v>
      </c>
      <c r="D15" s="2">
        <v>62796.66</v>
      </c>
      <c r="E15" s="2">
        <v>54000</v>
      </c>
      <c r="F15" s="2">
        <v>57688</v>
      </c>
      <c r="G15" s="2">
        <v>59416</v>
      </c>
      <c r="H15" s="4">
        <v>60328</v>
      </c>
      <c r="I15" s="52">
        <f t="shared" si="1"/>
        <v>-5108.6600000000035</v>
      </c>
      <c r="J15" s="40">
        <f t="shared" si="5"/>
        <v>91.864758412310451</v>
      </c>
      <c r="K15" s="52">
        <f t="shared" si="2"/>
        <v>3688</v>
      </c>
      <c r="L15" s="43">
        <f t="shared" si="3"/>
        <v>106.82962962962964</v>
      </c>
      <c r="M15" s="58"/>
    </row>
    <row r="16" spans="2:14" ht="15.75" thickBot="1">
      <c r="B16" s="25" t="s">
        <v>21</v>
      </c>
      <c r="C16" s="31" t="s">
        <v>22</v>
      </c>
      <c r="D16" s="24">
        <v>5568.96</v>
      </c>
      <c r="E16" s="24">
        <v>6000</v>
      </c>
      <c r="F16" s="24">
        <v>5818</v>
      </c>
      <c r="G16" s="24">
        <v>5946</v>
      </c>
      <c r="H16" s="48">
        <v>6077</v>
      </c>
      <c r="I16" s="53">
        <f t="shared" si="1"/>
        <v>249.03999999999996</v>
      </c>
      <c r="J16" s="41">
        <f t="shared" si="5"/>
        <v>104.47193012698961</v>
      </c>
      <c r="K16" s="53">
        <f t="shared" si="2"/>
        <v>-182</v>
      </c>
      <c r="L16" s="42">
        <f t="shared" si="3"/>
        <v>96.966666666666669</v>
      </c>
      <c r="M16" s="60"/>
    </row>
    <row r="17" spans="2:14" ht="15.75" thickBot="1">
      <c r="B17" s="10"/>
      <c r="C17" s="17" t="s">
        <v>4</v>
      </c>
      <c r="D17" s="7">
        <f>D18+D22+D23+D24+D25+D26+D27</f>
        <v>91263.739999999991</v>
      </c>
      <c r="E17" s="7">
        <f t="shared" ref="E17:H17" si="7">E18+E22+E23+E24+E25+E26+E27</f>
        <v>107585</v>
      </c>
      <c r="F17" s="7">
        <f t="shared" si="7"/>
        <v>87072.310000000012</v>
      </c>
      <c r="G17" s="7">
        <f t="shared" si="7"/>
        <v>78944.220000000016</v>
      </c>
      <c r="H17" s="7">
        <f t="shared" si="7"/>
        <v>78944.220000000016</v>
      </c>
      <c r="I17" s="54">
        <f t="shared" si="1"/>
        <v>-4191.4299999999785</v>
      </c>
      <c r="J17" s="7">
        <f t="shared" si="5"/>
        <v>95.407343595605468</v>
      </c>
      <c r="K17" s="54">
        <f t="shared" si="2"/>
        <v>-20512.689999999988</v>
      </c>
      <c r="L17" s="7">
        <f t="shared" si="3"/>
        <v>80.933503741227881</v>
      </c>
      <c r="M17" s="57"/>
    </row>
    <row r="18" spans="2:14" ht="39" thickBot="1">
      <c r="B18" s="25" t="s">
        <v>30</v>
      </c>
      <c r="C18" s="28" t="s">
        <v>29</v>
      </c>
      <c r="D18" s="18">
        <f>D19+D20+D21</f>
        <v>67823.37</v>
      </c>
      <c r="E18" s="18">
        <f t="shared" ref="E18:H18" si="8">E19+E20+E21</f>
        <v>83127</v>
      </c>
      <c r="F18" s="18">
        <f t="shared" si="8"/>
        <v>66958</v>
      </c>
      <c r="G18" s="18">
        <f t="shared" si="8"/>
        <v>66871.87000000001</v>
      </c>
      <c r="H18" s="47">
        <f t="shared" si="8"/>
        <v>66871.87000000001</v>
      </c>
      <c r="I18" s="53">
        <f t="shared" si="1"/>
        <v>-865.36999999999534</v>
      </c>
      <c r="J18" s="41">
        <f t="shared" si="5"/>
        <v>98.724082864062936</v>
      </c>
      <c r="K18" s="53">
        <f t="shared" si="2"/>
        <v>-16169</v>
      </c>
      <c r="L18" s="42">
        <f t="shared" si="3"/>
        <v>80.549039421607901</v>
      </c>
      <c r="M18" s="45"/>
    </row>
    <row r="19" spans="2:14" ht="26.25" thickBot="1">
      <c r="B19" s="12" t="s">
        <v>30</v>
      </c>
      <c r="C19" s="35" t="s">
        <v>32</v>
      </c>
      <c r="D19" s="2">
        <v>64119.01</v>
      </c>
      <c r="E19" s="2">
        <v>80027</v>
      </c>
      <c r="F19" s="2">
        <v>65539</v>
      </c>
      <c r="G19" s="2">
        <v>65539</v>
      </c>
      <c r="H19" s="2">
        <v>65539</v>
      </c>
      <c r="I19" s="52">
        <f t="shared" si="1"/>
        <v>1419.989999999998</v>
      </c>
      <c r="J19" s="40">
        <f t="shared" si="5"/>
        <v>102.21461622691928</v>
      </c>
      <c r="K19" s="52">
        <f t="shared" si="2"/>
        <v>-14488</v>
      </c>
      <c r="L19" s="43">
        <f t="shared" si="3"/>
        <v>81.896110062853793</v>
      </c>
      <c r="M19" s="58" t="s">
        <v>82</v>
      </c>
    </row>
    <row r="20" spans="2:14" ht="15.75" thickBot="1">
      <c r="B20" s="13" t="s">
        <v>30</v>
      </c>
      <c r="C20" s="30" t="s">
        <v>33</v>
      </c>
      <c r="D20" s="1">
        <v>3687.72</v>
      </c>
      <c r="E20" s="1">
        <v>3100</v>
      </c>
      <c r="F20" s="1">
        <v>1400</v>
      </c>
      <c r="G20" s="1">
        <v>1313.6</v>
      </c>
      <c r="H20" s="1">
        <v>1313.6</v>
      </c>
      <c r="I20" s="53">
        <f t="shared" si="1"/>
        <v>-2287.7199999999998</v>
      </c>
      <c r="J20" s="41">
        <f t="shared" si="5"/>
        <v>37.963836733808428</v>
      </c>
      <c r="K20" s="53">
        <f t="shared" si="2"/>
        <v>-1700</v>
      </c>
      <c r="L20" s="42">
        <f t="shared" si="3"/>
        <v>45.161290322580641</v>
      </c>
      <c r="M20" s="60" t="s">
        <v>83</v>
      </c>
    </row>
    <row r="21" spans="2:14" ht="24.75" thickBot="1">
      <c r="B21" s="12" t="s">
        <v>35</v>
      </c>
      <c r="C21" s="34" t="s">
        <v>36</v>
      </c>
      <c r="D21" s="2">
        <v>16.64</v>
      </c>
      <c r="E21" s="2">
        <v>0</v>
      </c>
      <c r="F21" s="2">
        <v>19</v>
      </c>
      <c r="G21" s="2">
        <v>19.27</v>
      </c>
      <c r="H21" s="2">
        <v>19.27</v>
      </c>
      <c r="I21" s="52">
        <f t="shared" si="1"/>
        <v>2.3599999999999994</v>
      </c>
      <c r="J21" s="40" t="s">
        <v>5</v>
      </c>
      <c r="K21" s="52">
        <f t="shared" si="2"/>
        <v>19</v>
      </c>
      <c r="L21" s="43" t="e">
        <f t="shared" si="3"/>
        <v>#DIV/0!</v>
      </c>
      <c r="M21" s="58" t="s">
        <v>65</v>
      </c>
    </row>
    <row r="22" spans="2:14" ht="26.25" thickBot="1">
      <c r="B22" s="25" t="s">
        <v>31</v>
      </c>
      <c r="C22" s="29" t="s">
        <v>34</v>
      </c>
      <c r="D22" s="19">
        <v>163.92</v>
      </c>
      <c r="E22" s="19">
        <v>216</v>
      </c>
      <c r="F22" s="19">
        <v>157</v>
      </c>
      <c r="G22" s="19">
        <v>157</v>
      </c>
      <c r="H22" s="20">
        <v>157</v>
      </c>
      <c r="I22" s="53">
        <f t="shared" si="1"/>
        <v>-6.9199999999999875</v>
      </c>
      <c r="J22" s="41">
        <f t="shared" ref="J22:J37" si="9">F22/D22*100</f>
        <v>95.778428501708163</v>
      </c>
      <c r="K22" s="53">
        <f t="shared" si="2"/>
        <v>-59</v>
      </c>
      <c r="L22" s="42">
        <f t="shared" si="3"/>
        <v>72.68518518518519</v>
      </c>
      <c r="M22" s="60" t="s">
        <v>84</v>
      </c>
    </row>
    <row r="23" spans="2:14" ht="26.25" thickBot="1">
      <c r="B23" s="15" t="s">
        <v>38</v>
      </c>
      <c r="C23" s="33" t="s">
        <v>37</v>
      </c>
      <c r="D23" s="21">
        <v>10458.049999999999</v>
      </c>
      <c r="E23" s="21">
        <v>10000</v>
      </c>
      <c r="F23" s="21">
        <v>10777.35</v>
      </c>
      <c r="G23" s="21">
        <v>10777.35</v>
      </c>
      <c r="H23" s="21">
        <v>10777.35</v>
      </c>
      <c r="I23" s="52">
        <f t="shared" si="1"/>
        <v>319.30000000000109</v>
      </c>
      <c r="J23" s="40">
        <f t="shared" si="9"/>
        <v>103.05315044391644</v>
      </c>
      <c r="K23" s="52">
        <f t="shared" si="2"/>
        <v>777.35000000000036</v>
      </c>
      <c r="L23" s="43">
        <f t="shared" si="3"/>
        <v>107.77350000000001</v>
      </c>
      <c r="M23" s="58"/>
    </row>
    <row r="24" spans="2:14" ht="26.25" thickBot="1">
      <c r="B24" s="25" t="s">
        <v>39</v>
      </c>
      <c r="C24" s="28" t="s">
        <v>40</v>
      </c>
      <c r="D24" s="18">
        <v>2565.1999999999998</v>
      </c>
      <c r="E24" s="18">
        <v>1112</v>
      </c>
      <c r="F24" s="18">
        <v>0</v>
      </c>
      <c r="G24" s="18">
        <v>0</v>
      </c>
      <c r="H24" s="23">
        <v>0</v>
      </c>
      <c r="I24" s="53">
        <f t="shared" si="1"/>
        <v>-2565.1999999999998</v>
      </c>
      <c r="J24" s="41">
        <f t="shared" si="9"/>
        <v>0</v>
      </c>
      <c r="K24" s="53">
        <f t="shared" si="2"/>
        <v>-1112</v>
      </c>
      <c r="L24" s="42">
        <f t="shared" si="3"/>
        <v>0</v>
      </c>
      <c r="M24" s="60" t="s">
        <v>66</v>
      </c>
    </row>
    <row r="25" spans="2:14" ht="15.75" thickBot="1">
      <c r="B25" s="15" t="s">
        <v>41</v>
      </c>
      <c r="C25" s="33" t="s">
        <v>42</v>
      </c>
      <c r="D25" s="21">
        <v>1236.53</v>
      </c>
      <c r="E25" s="21">
        <v>1100</v>
      </c>
      <c r="F25" s="21">
        <v>0</v>
      </c>
      <c r="G25" s="21">
        <v>0</v>
      </c>
      <c r="H25" s="22">
        <v>0</v>
      </c>
      <c r="I25" s="52">
        <f t="shared" si="1"/>
        <v>-1236.53</v>
      </c>
      <c r="J25" s="40">
        <f t="shared" si="9"/>
        <v>0</v>
      </c>
      <c r="K25" s="52">
        <f t="shared" si="2"/>
        <v>-1100</v>
      </c>
      <c r="L25" s="43">
        <f t="shared" si="3"/>
        <v>0</v>
      </c>
      <c r="M25" s="58"/>
    </row>
    <row r="26" spans="2:14" ht="24.75" thickBot="1">
      <c r="B26" s="25" t="s">
        <v>43</v>
      </c>
      <c r="C26" s="29" t="s">
        <v>44</v>
      </c>
      <c r="D26" s="19">
        <v>2322.2600000000002</v>
      </c>
      <c r="E26" s="19">
        <v>3000</v>
      </c>
      <c r="F26" s="19">
        <v>1138</v>
      </c>
      <c r="G26" s="19">
        <v>1138</v>
      </c>
      <c r="H26" s="20">
        <v>1138</v>
      </c>
      <c r="I26" s="53">
        <f t="shared" si="1"/>
        <v>-1184.2600000000002</v>
      </c>
      <c r="J26" s="41">
        <f t="shared" si="9"/>
        <v>49.003987494940269</v>
      </c>
      <c r="K26" s="53">
        <f t="shared" si="2"/>
        <v>-1862</v>
      </c>
      <c r="L26" s="42">
        <f t="shared" si="3"/>
        <v>37.933333333333337</v>
      </c>
      <c r="M26" s="60" t="s">
        <v>65</v>
      </c>
    </row>
    <row r="27" spans="2:14" ht="26.45" customHeight="1" thickBot="1">
      <c r="B27" s="15" t="s">
        <v>61</v>
      </c>
      <c r="C27" s="33" t="s">
        <v>45</v>
      </c>
      <c r="D27" s="21">
        <v>6694.41</v>
      </c>
      <c r="E27" s="21">
        <v>9030</v>
      </c>
      <c r="F27" s="21">
        <v>8041.96</v>
      </c>
      <c r="G27" s="21">
        <v>0</v>
      </c>
      <c r="H27" s="49">
        <v>0</v>
      </c>
      <c r="I27" s="52">
        <f t="shared" si="1"/>
        <v>1347.5500000000002</v>
      </c>
      <c r="J27" s="40">
        <f t="shared" si="9"/>
        <v>120.12948116413544</v>
      </c>
      <c r="K27" s="52">
        <f t="shared" si="2"/>
        <v>-988.04</v>
      </c>
      <c r="L27" s="43">
        <f t="shared" si="3"/>
        <v>89.058250276854935</v>
      </c>
      <c r="M27" s="58" t="s">
        <v>79</v>
      </c>
    </row>
    <row r="28" spans="2:14" ht="15.75" thickBot="1">
      <c r="B28" s="10"/>
      <c r="C28" s="17" t="s">
        <v>52</v>
      </c>
      <c r="D28" s="8">
        <f>D5+D17</f>
        <v>499936.81000000006</v>
      </c>
      <c r="E28" s="8">
        <f>E5+E17</f>
        <v>476970</v>
      </c>
      <c r="F28" s="8">
        <f>F5+F17</f>
        <v>697750.63000000012</v>
      </c>
      <c r="G28" s="8">
        <f>G5+G17</f>
        <v>706782.78</v>
      </c>
      <c r="H28" s="8">
        <f>H5+H17</f>
        <v>719018.28</v>
      </c>
      <c r="I28" s="54">
        <f t="shared" si="1"/>
        <v>197813.82000000007</v>
      </c>
      <c r="J28" s="7">
        <f t="shared" si="9"/>
        <v>139.56776457408688</v>
      </c>
      <c r="K28" s="54">
        <f t="shared" si="2"/>
        <v>220780.63000000012</v>
      </c>
      <c r="L28" s="7">
        <f t="shared" si="3"/>
        <v>146.28815858439737</v>
      </c>
      <c r="M28" s="57"/>
      <c r="N28" s="27"/>
    </row>
    <row r="29" spans="2:14" ht="15.75" thickBot="1">
      <c r="B29" s="10" t="s">
        <v>54</v>
      </c>
      <c r="C29" s="17" t="s">
        <v>53</v>
      </c>
      <c r="D29" s="8">
        <f>SUM(D31:D36)</f>
        <v>1673794.59</v>
      </c>
      <c r="E29" s="8">
        <f>SUM(E31:E36)</f>
        <v>1782905.15</v>
      </c>
      <c r="F29" s="8">
        <f t="shared" ref="F29:H29" si="10">SUM(F31:F36)</f>
        <v>1444283.3699999999</v>
      </c>
      <c r="G29" s="8">
        <f t="shared" si="10"/>
        <v>1281080.9899999998</v>
      </c>
      <c r="H29" s="8">
        <f t="shared" si="10"/>
        <v>1166588.48</v>
      </c>
      <c r="I29" s="54">
        <f t="shared" si="1"/>
        <v>-229511.2200000002</v>
      </c>
      <c r="J29" s="7">
        <f t="shared" si="9"/>
        <v>86.287969780091103</v>
      </c>
      <c r="K29" s="54">
        <f t="shared" si="2"/>
        <v>-338621.78</v>
      </c>
      <c r="L29" s="7">
        <f t="shared" si="3"/>
        <v>81.007302603842945</v>
      </c>
      <c r="M29" s="57"/>
    </row>
    <row r="30" spans="2:14" ht="26.25" thickBot="1">
      <c r="B30" s="15" t="s">
        <v>55</v>
      </c>
      <c r="C30" s="36" t="s">
        <v>62</v>
      </c>
      <c r="D30" s="37">
        <f>SUM(D31:D34)</f>
        <v>1685846.94</v>
      </c>
      <c r="E30" s="37">
        <f t="shared" ref="E30:H30" si="11">SUM(E31:E34)</f>
        <v>1781762.02</v>
      </c>
      <c r="F30" s="37">
        <f t="shared" si="11"/>
        <v>1433888.3699999999</v>
      </c>
      <c r="G30" s="37">
        <f t="shared" si="11"/>
        <v>1270685.9899999998</v>
      </c>
      <c r="H30" s="37">
        <f t="shared" si="11"/>
        <v>1156193.48</v>
      </c>
      <c r="I30" s="52">
        <f t="shared" si="1"/>
        <v>-251958.57000000007</v>
      </c>
      <c r="J30" s="40">
        <f t="shared" si="9"/>
        <v>85.054481280489185</v>
      </c>
      <c r="K30" s="52">
        <f t="shared" si="2"/>
        <v>-347873.65000000014</v>
      </c>
      <c r="L30" s="43">
        <f t="shared" si="3"/>
        <v>80.475863437699715</v>
      </c>
      <c r="M30" s="44"/>
    </row>
    <row r="31" spans="2:14" ht="15.75" thickBot="1">
      <c r="B31" s="25" t="s">
        <v>57</v>
      </c>
      <c r="C31" s="32" t="s">
        <v>56</v>
      </c>
      <c r="D31" s="5">
        <v>439572</v>
      </c>
      <c r="E31" s="5">
        <v>493061</v>
      </c>
      <c r="F31" s="5">
        <v>450131</v>
      </c>
      <c r="G31" s="5">
        <v>412471</v>
      </c>
      <c r="H31" s="3">
        <v>402130</v>
      </c>
      <c r="I31" s="53">
        <f t="shared" si="1"/>
        <v>10559</v>
      </c>
      <c r="J31" s="41">
        <f t="shared" si="9"/>
        <v>102.40210932452476</v>
      </c>
      <c r="K31" s="53">
        <f t="shared" si="2"/>
        <v>-42930</v>
      </c>
      <c r="L31" s="42">
        <f t="shared" si="3"/>
        <v>91.29316656559736</v>
      </c>
      <c r="M31" s="45"/>
    </row>
    <row r="32" spans="2:14" ht="15.75" thickBot="1">
      <c r="B32" s="15" t="s">
        <v>58</v>
      </c>
      <c r="C32" s="38" t="s">
        <v>46</v>
      </c>
      <c r="D32" s="16">
        <v>178392.24</v>
      </c>
      <c r="E32" s="16">
        <v>419111.89</v>
      </c>
      <c r="F32" s="16">
        <v>268915.95</v>
      </c>
      <c r="G32" s="16">
        <v>169638.54</v>
      </c>
      <c r="H32" s="4">
        <v>73632.69</v>
      </c>
      <c r="I32" s="52">
        <f t="shared" si="1"/>
        <v>90523.710000000021</v>
      </c>
      <c r="J32" s="40">
        <f t="shared" si="9"/>
        <v>150.74419716911453</v>
      </c>
      <c r="K32" s="52">
        <f t="shared" si="2"/>
        <v>-150195.94</v>
      </c>
      <c r="L32" s="43">
        <f t="shared" si="3"/>
        <v>64.163283461130149</v>
      </c>
      <c r="M32" s="44"/>
    </row>
    <row r="33" spans="2:15" ht="16.5" customHeight="1" thickBot="1">
      <c r="B33" s="25" t="s">
        <v>59</v>
      </c>
      <c r="C33" s="32" t="s">
        <v>47</v>
      </c>
      <c r="D33" s="5">
        <v>1014055.62</v>
      </c>
      <c r="E33" s="5">
        <v>860187.18</v>
      </c>
      <c r="F33" s="5">
        <v>713897.29</v>
      </c>
      <c r="G33" s="5">
        <v>687632.32</v>
      </c>
      <c r="H33" s="3">
        <v>679486.66</v>
      </c>
      <c r="I33" s="53">
        <f t="shared" si="1"/>
        <v>-300158.32999999996</v>
      </c>
      <c r="J33" s="41">
        <f t="shared" si="9"/>
        <v>70.400210394771051</v>
      </c>
      <c r="K33" s="53">
        <f t="shared" si="2"/>
        <v>-146289.89000000001</v>
      </c>
      <c r="L33" s="42">
        <f t="shared" si="3"/>
        <v>82.99324921350258</v>
      </c>
      <c r="M33" s="45"/>
      <c r="O33" s="50"/>
    </row>
    <row r="34" spans="2:15" ht="15.75" thickBot="1">
      <c r="B34" s="15" t="s">
        <v>60</v>
      </c>
      <c r="C34" s="38" t="s">
        <v>48</v>
      </c>
      <c r="D34" s="16">
        <v>53827.08</v>
      </c>
      <c r="E34" s="16">
        <v>9401.9500000000007</v>
      </c>
      <c r="F34" s="16">
        <v>944.13</v>
      </c>
      <c r="G34" s="16">
        <v>944.13</v>
      </c>
      <c r="H34" s="16">
        <v>944.13</v>
      </c>
      <c r="I34" s="52">
        <f t="shared" si="1"/>
        <v>-52882.950000000004</v>
      </c>
      <c r="J34" s="40">
        <f t="shared" si="9"/>
        <v>1.7540056046138859</v>
      </c>
      <c r="K34" s="52">
        <f t="shared" si="2"/>
        <v>-8457.8200000000015</v>
      </c>
      <c r="L34" s="43">
        <f t="shared" si="3"/>
        <v>10.041853019852264</v>
      </c>
      <c r="M34" s="44"/>
    </row>
    <row r="35" spans="2:15" ht="15.75" thickBot="1">
      <c r="B35" s="25" t="s">
        <v>75</v>
      </c>
      <c r="C35" s="28" t="s">
        <v>49</v>
      </c>
      <c r="D35" s="18">
        <v>7209.61</v>
      </c>
      <c r="E35" s="18">
        <v>7889.25</v>
      </c>
      <c r="F35" s="18">
        <v>10395</v>
      </c>
      <c r="G35" s="18">
        <v>10395</v>
      </c>
      <c r="H35" s="18">
        <v>10395</v>
      </c>
      <c r="I35" s="53">
        <f t="shared" si="1"/>
        <v>3185.3900000000003</v>
      </c>
      <c r="J35" s="41">
        <f t="shared" si="9"/>
        <v>144.18255633799888</v>
      </c>
      <c r="K35" s="53">
        <f t="shared" si="2"/>
        <v>2505.75</v>
      </c>
      <c r="L35" s="42">
        <f t="shared" si="3"/>
        <v>131.76157429413442</v>
      </c>
      <c r="M35" s="45"/>
    </row>
    <row r="36" spans="2:15" ht="51.75" thickBot="1">
      <c r="B36" s="15" t="s">
        <v>76</v>
      </c>
      <c r="C36" s="36" t="s">
        <v>50</v>
      </c>
      <c r="D36" s="37">
        <v>-19261.96</v>
      </c>
      <c r="E36" s="37">
        <v>-6746.12</v>
      </c>
      <c r="F36" s="37">
        <v>0</v>
      </c>
      <c r="G36" s="37">
        <v>0</v>
      </c>
      <c r="H36" s="49">
        <v>0</v>
      </c>
      <c r="I36" s="52">
        <f t="shared" si="1"/>
        <v>19261.96</v>
      </c>
      <c r="J36" s="40">
        <f t="shared" si="9"/>
        <v>0</v>
      </c>
      <c r="K36" s="52">
        <f t="shared" si="2"/>
        <v>6746.12</v>
      </c>
      <c r="L36" s="43">
        <f t="shared" si="3"/>
        <v>0</v>
      </c>
      <c r="M36" s="44"/>
    </row>
    <row r="37" spans="2:15" ht="15.75" thickBot="1">
      <c r="B37" s="10"/>
      <c r="C37" s="17" t="s">
        <v>51</v>
      </c>
      <c r="D37" s="8">
        <f>D29+D28</f>
        <v>2173731.4000000004</v>
      </c>
      <c r="E37" s="8">
        <f>E29+E28</f>
        <v>2259875.15</v>
      </c>
      <c r="F37" s="8">
        <f t="shared" ref="F37:H37" si="12">F29+F28</f>
        <v>2142034</v>
      </c>
      <c r="G37" s="8">
        <f t="shared" si="12"/>
        <v>1987863.7699999998</v>
      </c>
      <c r="H37" s="8">
        <f t="shared" si="12"/>
        <v>1885606.76</v>
      </c>
      <c r="I37" s="54">
        <f t="shared" si="1"/>
        <v>-31697.400000000373</v>
      </c>
      <c r="J37" s="7">
        <f t="shared" si="9"/>
        <v>98.541797758453484</v>
      </c>
      <c r="K37" s="54">
        <f t="shared" si="2"/>
        <v>-117841.14999999991</v>
      </c>
      <c r="L37" s="7">
        <f t="shared" si="3"/>
        <v>94.785501756590406</v>
      </c>
      <c r="M37" s="57"/>
    </row>
    <row r="38" spans="2:15">
      <c r="I38" s="55"/>
      <c r="K38" s="55"/>
    </row>
    <row r="39" spans="2:15">
      <c r="I39" s="55"/>
      <c r="K39" s="55"/>
    </row>
    <row r="40" spans="2:15">
      <c r="I40" s="55"/>
      <c r="K40" s="55"/>
    </row>
  </sheetData>
  <mergeCells count="11">
    <mergeCell ref="B1:H1"/>
    <mergeCell ref="I3:J3"/>
    <mergeCell ref="K3:L3"/>
    <mergeCell ref="M3:M4"/>
    <mergeCell ref="D3:D4"/>
    <mergeCell ref="E3:E4"/>
    <mergeCell ref="F3:F4"/>
    <mergeCell ref="G3:G4"/>
    <mergeCell ref="H3:H4"/>
    <mergeCell ref="C3:C4"/>
    <mergeCell ref="B3:B4"/>
  </mergeCells>
  <pageMargins left="0.2" right="0.19685039370078741" top="0.35433070866141736" bottom="0.19685039370078741" header="0.31496062992125984" footer="0.16"/>
  <pageSetup paperSize="9" scale="6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 на 2024г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2023-11-10T06:38:21Z</dcterms:modified>
</cp:coreProperties>
</file>