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760" yWindow="-30" windowWidth="13665" windowHeight="9930"/>
  </bookViews>
  <sheets>
    <sheet name="Доходы за 2023г" sheetId="2" r:id="rId1"/>
  </sheets>
  <calcPr calcId="124519"/>
</workbook>
</file>

<file path=xl/calcChain.xml><?xml version="1.0" encoding="utf-8"?>
<calcChain xmlns="http://schemas.openxmlformats.org/spreadsheetml/2006/main">
  <c r="E30" i="2"/>
  <c r="F30"/>
  <c r="D30"/>
  <c r="E18"/>
  <c r="F18"/>
  <c r="D18"/>
  <c r="E13"/>
  <c r="I13" s="1"/>
  <c r="F13"/>
  <c r="J13" s="1"/>
  <c r="D13"/>
  <c r="E8"/>
  <c r="F8"/>
  <c r="D8"/>
  <c r="M7"/>
  <c r="M9"/>
  <c r="M10"/>
  <c r="M11"/>
  <c r="M12"/>
  <c r="M14"/>
  <c r="M15"/>
  <c r="M16"/>
  <c r="M19"/>
  <c r="M20"/>
  <c r="M21"/>
  <c r="M22"/>
  <c r="M23"/>
  <c r="M24"/>
  <c r="M25"/>
  <c r="M26"/>
  <c r="M27"/>
  <c r="M31"/>
  <c r="M32"/>
  <c r="M33"/>
  <c r="M34"/>
  <c r="M35"/>
  <c r="M36"/>
  <c r="M6"/>
  <c r="L7"/>
  <c r="L9"/>
  <c r="L10"/>
  <c r="L11"/>
  <c r="L12"/>
  <c r="L14"/>
  <c r="L15"/>
  <c r="L16"/>
  <c r="L19"/>
  <c r="L20"/>
  <c r="L21"/>
  <c r="L22"/>
  <c r="L23"/>
  <c r="L24"/>
  <c r="L25"/>
  <c r="L26"/>
  <c r="L27"/>
  <c r="L31"/>
  <c r="L32"/>
  <c r="L33"/>
  <c r="L34"/>
  <c r="L35"/>
  <c r="L36"/>
  <c r="L6"/>
  <c r="J7"/>
  <c r="J9"/>
  <c r="J10"/>
  <c r="J11"/>
  <c r="J12"/>
  <c r="J14"/>
  <c r="J15"/>
  <c r="J16"/>
  <c r="J19"/>
  <c r="J20"/>
  <c r="J21"/>
  <c r="J22"/>
  <c r="J23"/>
  <c r="J24"/>
  <c r="J25"/>
  <c r="J26"/>
  <c r="J27"/>
  <c r="J31"/>
  <c r="J32"/>
  <c r="J33"/>
  <c r="J34"/>
  <c r="J35"/>
  <c r="J36"/>
  <c r="J6"/>
  <c r="I7"/>
  <c r="I9"/>
  <c r="I10"/>
  <c r="I11"/>
  <c r="I12"/>
  <c r="I14"/>
  <c r="I15"/>
  <c r="I16"/>
  <c r="I19"/>
  <c r="I20"/>
  <c r="I21"/>
  <c r="I22"/>
  <c r="I23"/>
  <c r="I24"/>
  <c r="I25"/>
  <c r="I26"/>
  <c r="I27"/>
  <c r="I31"/>
  <c r="I32"/>
  <c r="I33"/>
  <c r="I34"/>
  <c r="I35"/>
  <c r="I36"/>
  <c r="I6"/>
  <c r="H9"/>
  <c r="H10"/>
  <c r="H11"/>
  <c r="H12"/>
  <c r="H13"/>
  <c r="H14"/>
  <c r="H15"/>
  <c r="H16"/>
  <c r="H19"/>
  <c r="H20"/>
  <c r="H21"/>
  <c r="H22"/>
  <c r="H23"/>
  <c r="H24"/>
  <c r="H25"/>
  <c r="H26"/>
  <c r="H27"/>
  <c r="H31"/>
  <c r="H32"/>
  <c r="H33"/>
  <c r="H34"/>
  <c r="H35"/>
  <c r="H36"/>
  <c r="H7"/>
  <c r="H6"/>
  <c r="G9"/>
  <c r="G10"/>
  <c r="G11"/>
  <c r="G12"/>
  <c r="G14"/>
  <c r="G15"/>
  <c r="G16"/>
  <c r="G19"/>
  <c r="G20"/>
  <c r="G21"/>
  <c r="G22"/>
  <c r="G23"/>
  <c r="G24"/>
  <c r="G25"/>
  <c r="G26"/>
  <c r="G27"/>
  <c r="G31"/>
  <c r="G32"/>
  <c r="G33"/>
  <c r="G34"/>
  <c r="G35"/>
  <c r="G36"/>
  <c r="G7"/>
  <c r="G6"/>
  <c r="E29"/>
  <c r="I29" s="1"/>
  <c r="F29"/>
  <c r="D29"/>
  <c r="H29" l="1"/>
  <c r="J29"/>
  <c r="J30"/>
  <c r="M29"/>
  <c r="G29"/>
  <c r="L29"/>
  <c r="I30"/>
  <c r="L30"/>
  <c r="H30"/>
  <c r="M30"/>
  <c r="G30"/>
  <c r="I18"/>
  <c r="J18"/>
  <c r="M18"/>
  <c r="L18"/>
  <c r="H18"/>
  <c r="G18"/>
  <c r="G13"/>
  <c r="M13"/>
  <c r="L13"/>
  <c r="I8"/>
  <c r="J8"/>
  <c r="G8"/>
  <c r="L8"/>
  <c r="H8"/>
  <c r="M8"/>
  <c r="E17"/>
  <c r="F17"/>
  <c r="J17" l="1"/>
  <c r="I17"/>
  <c r="F5"/>
  <c r="E5"/>
  <c r="D17"/>
  <c r="D5"/>
  <c r="M17" l="1"/>
  <c r="L17"/>
  <c r="H17"/>
  <c r="G17"/>
  <c r="J5"/>
  <c r="I5"/>
  <c r="G5"/>
  <c r="M5"/>
  <c r="H5"/>
  <c r="L5"/>
  <c r="F28"/>
  <c r="F37" s="1"/>
  <c r="E28"/>
  <c r="D28"/>
  <c r="E37" l="1"/>
  <c r="I28"/>
  <c r="J28"/>
  <c r="M28"/>
  <c r="L28"/>
  <c r="H28"/>
  <c r="D37"/>
  <c r="G28"/>
  <c r="I37" l="1"/>
  <c r="J37"/>
  <c r="G37"/>
  <c r="L37"/>
  <c r="M37"/>
  <c r="H37"/>
</calcChain>
</file>

<file path=xl/sharedStrings.xml><?xml version="1.0" encoding="utf-8"?>
<sst xmlns="http://schemas.openxmlformats.org/spreadsheetml/2006/main" count="103" uniqueCount="90">
  <si>
    <t>(+/-)</t>
  </si>
  <si>
    <t>%</t>
  </si>
  <si>
    <t xml:space="preserve">ИСТОЧНИКИ ДОХОДОВ </t>
  </si>
  <si>
    <t xml:space="preserve">Налоговые доходы в т.ч. </t>
  </si>
  <si>
    <t xml:space="preserve">Неналоговые доходы в т.ч. </t>
  </si>
  <si>
    <t>КБК</t>
  </si>
  <si>
    <t>1 01 02000 01 0000 110</t>
  </si>
  <si>
    <t>1 03 02000 01 0000 110</t>
  </si>
  <si>
    <t>Налог на доходы физических лиц</t>
  </si>
  <si>
    <t xml:space="preserve">Акцизы </t>
  </si>
  <si>
    <t>Налоги на совокупный доход</t>
  </si>
  <si>
    <t>1 05 00000 00 0000 110</t>
  </si>
  <si>
    <t>1 05 01000 00 0000 110</t>
  </si>
  <si>
    <t>1 05 02000 00 0000 110</t>
  </si>
  <si>
    <t>1 05 03000 00 0000 110</t>
  </si>
  <si>
    <t>1 05 04000 00 0000 110</t>
  </si>
  <si>
    <t>1 06 00000 00 0000 110</t>
  </si>
  <si>
    <t>1 06 01000 00 0000 110</t>
  </si>
  <si>
    <t>1 06 06000 00 0000 110</t>
  </si>
  <si>
    <t>Налог на имущество</t>
  </si>
  <si>
    <t>1 08 00000 00 0000 110</t>
  </si>
  <si>
    <t xml:space="preserve">Государственная пошлина </t>
  </si>
  <si>
    <t>Налог, взимаемый в связи с применением упрощенной системы налогообложения</t>
  </si>
  <si>
    <t xml:space="preserve">Налог на имущество физических лиц </t>
  </si>
  <si>
    <t xml:space="preserve">Земельный налог </t>
  </si>
  <si>
    <t xml:space="preserve">Единый налог на вмененный доход </t>
  </si>
  <si>
    <t xml:space="preserve">Единый сельскохозяйственный налог </t>
  </si>
  <si>
    <t>Патентная система налогообложения</t>
  </si>
  <si>
    <t>Доходы от использования имущества, находящегося в государственной и муниципальной собственности</t>
  </si>
  <si>
    <t>1 11 00000 00 0000 120</t>
  </si>
  <si>
    <t>1 12 00000 00 0000 120</t>
  </si>
  <si>
    <t xml:space="preserve">Доходы, получаемые в виде арендной платы за земельные участки </t>
  </si>
  <si>
    <t xml:space="preserve">Доходы от сдачи в аренду имущества </t>
  </si>
  <si>
    <t xml:space="preserve">Плата за негативное воздействие на окружающую среду </t>
  </si>
  <si>
    <t>1 11 07000 00 0000 120</t>
  </si>
  <si>
    <t xml:space="preserve">Прибыль МУП </t>
  </si>
  <si>
    <t xml:space="preserve">Доходы от оказания платных услуг и компенсации затрат </t>
  </si>
  <si>
    <t>1 13 00000 00 0000 130</t>
  </si>
  <si>
    <t>1 14 00000 00 0000 000</t>
  </si>
  <si>
    <t>Доходы от продажи материальных и нематериальных активов</t>
  </si>
  <si>
    <t>1 15 00000 00 0000 140</t>
  </si>
  <si>
    <t xml:space="preserve">Административные платежи и сборы </t>
  </si>
  <si>
    <t>1 16 00000 00 0000 140</t>
  </si>
  <si>
    <t>Штраф, санкции, возмещение ущерба</t>
  </si>
  <si>
    <t>Прочие неналоговые доходы</t>
  </si>
  <si>
    <t>Субсидии бюджетам бюджетной системы РФ</t>
  </si>
  <si>
    <t>Субвенции бюджетам бюджетной системы РФ</t>
  </si>
  <si>
    <t xml:space="preserve">Иные межбюджетные трансферты 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</si>
  <si>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</si>
  <si>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 из федерального бюджета</t>
  </si>
  <si>
    <t>ВСЕГО ДОХОДОВ</t>
  </si>
  <si>
    <t>Налоговые и неналоговые доходы</t>
  </si>
  <si>
    <t xml:space="preserve">БЕЗВОЗМЕЗДНЫЕ ПОСТУПЛЕНИЯ в т.ч. </t>
  </si>
  <si>
    <t>2 00 00000 00 0000 000</t>
  </si>
  <si>
    <t>2 02 00000 00 0000 000</t>
  </si>
  <si>
    <t>Дотации бюджетам бюджетной системы РФ</t>
  </si>
  <si>
    <t>2 02 10000 00 0000 150</t>
  </si>
  <si>
    <t>2 02 20000 00 0000 150</t>
  </si>
  <si>
    <t>2 02 30000 00 0000 150</t>
  </si>
  <si>
    <t>2 02 40000 00 0000 150</t>
  </si>
  <si>
    <t>2 07 40000 00 0000 150</t>
  </si>
  <si>
    <t>2 19 40000 00 0000 150</t>
  </si>
  <si>
    <t>1 17 00000 00 0000 150</t>
  </si>
  <si>
    <t>от других бюджетов бюджетной системы РФ:</t>
  </si>
  <si>
    <t>(тыс.рублей)</t>
  </si>
  <si>
    <t>доходы от продажи имеют заявительный характер</t>
  </si>
  <si>
    <t>Отчет
года</t>
  </si>
  <si>
    <t>Отклонение между первоначально утвержденными и уточненными значениями</t>
  </si>
  <si>
    <t>Выполнение уточненного плана года</t>
  </si>
  <si>
    <t>Пояснения отклонений между уточненными и фактическими значениями в случае, если такие отклонения составили 5% и более</t>
  </si>
  <si>
    <t>Пояснения отклонений между первоначально утвержденными и фактическими значениями в случае, если такие отклонения составили 5% и более</t>
  </si>
  <si>
    <t>Выполнение  первоначального плана года</t>
  </si>
  <si>
    <t xml:space="preserve">Первоначальный план года /
13.12.2022 г. № 35 </t>
  </si>
  <si>
    <t>Уточненный план года /
13.12.2023 г. № 16</t>
  </si>
  <si>
    <t>Рост поступлений распределяемых акцизов на нефтепродукты обусловлен увеличением объемов реализации относительно прогнозируемых.</t>
  </si>
  <si>
    <t>Погашение задолженности</t>
  </si>
  <si>
    <t>В связи с произведенным  зачислением сумм переплаты, образовавшейся после уменьшения налога на сумму уплаченных страховых взносов, на ЕНС</t>
  </si>
  <si>
    <t>перенос срока уплаты налога за 2023 год на 09.01.2024 года.</t>
  </si>
  <si>
    <t>увеличения количества налогоплательщиков, которым исчислен налог к уплате</t>
  </si>
  <si>
    <t>Снижение поступлений в результате зачета переплаты налога на ЕНП в связи с актуализацией данных.</t>
  </si>
  <si>
    <t xml:space="preserve">Снижение количества обращений за государственной регистрацией юридически значимых действий </t>
  </si>
  <si>
    <t>Увеличение поступлений сложилось за счет перерасчета арендной платы за использование земельных участков, находящихся в государственной собственности Ставропольского края, и земельных участков государственная собственность, на которые не разграничена, и предоставленных в аренду без торгов, в составе земель сельскохозяйственного назначения.</t>
  </si>
  <si>
    <t>провидения претензионно-исковых работ по муниципальным контрактам и договорам (за просрочку исполнения обязательств, предусмотренных контрактом (договором))</t>
  </si>
  <si>
    <t>увеличение количества инициативных проектов</t>
  </si>
  <si>
    <t>увеличение количества окзываемых платных услуг</t>
  </si>
  <si>
    <t>увеличение суммы авансовых платежей</t>
  </si>
  <si>
    <t>Поступление средств из краевого бюджета в пределах сумм, необходимых для оплаты денежных обязательств</t>
  </si>
  <si>
    <t>Увеличение объемов субсидий из краевого бюджета в течение года</t>
  </si>
  <si>
    <t>Увеличение объемов иных межбюджетных трансфертов из краевого бюджета в течение года.</t>
  </si>
  <si>
    <t>Сведения о фактических поступлениях доходов по видам доходов за 2023 год в сравнении с первоначально утвержденными решением о бюджете значениями и с уточненными значениями с учетом внесенных изменений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</si>
</sst>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8">
    <font>
      <sz val="11"/>
      <color theme="1"/>
      <name val="Calibri"/>
      <family val="2"/>
      <charset val="204"/>
      <scheme val="minor"/>
    </font>
    <font>
      <b/>
      <sz val="10"/>
      <color rgb="FFFFFFFF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4597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 style="medium">
        <color rgb="FF00808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008080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008080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008080"/>
      </top>
      <bottom/>
      <diagonal/>
    </border>
    <border>
      <left/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 style="medium">
        <color rgb="FF008080"/>
      </left>
      <right/>
      <top style="medium">
        <color rgb="FF008080"/>
      </top>
      <bottom/>
      <diagonal/>
    </border>
    <border>
      <left/>
      <right/>
      <top style="medium">
        <color rgb="FF008080"/>
      </top>
      <bottom/>
      <diagonal/>
    </border>
    <border>
      <left style="medium">
        <color rgb="FF008080"/>
      </left>
      <right/>
      <top style="medium">
        <color rgb="FF008080"/>
      </top>
      <bottom style="thin">
        <color indexed="64"/>
      </bottom>
      <diagonal/>
    </border>
    <border>
      <left/>
      <right style="medium">
        <color rgb="FF008080"/>
      </right>
      <top style="medium">
        <color rgb="FF008080"/>
      </top>
      <bottom style="thin">
        <color indexed="64"/>
      </bottom>
      <diagonal/>
    </border>
    <border>
      <left style="medium">
        <color rgb="FFFFFFFF"/>
      </left>
      <right style="thin">
        <color rgb="FF008080"/>
      </right>
      <top style="medium">
        <color rgb="FF008080"/>
      </top>
      <bottom/>
      <diagonal/>
    </border>
    <border>
      <left/>
      <right style="medium">
        <color rgb="FF008080"/>
      </right>
      <top/>
      <bottom/>
      <diagonal/>
    </border>
    <border>
      <left style="medium">
        <color rgb="FF008080"/>
      </left>
      <right style="medium">
        <color theme="0"/>
      </right>
      <top style="medium">
        <color rgb="FF008080"/>
      </top>
      <bottom/>
      <diagonal/>
    </border>
    <border>
      <left style="medium">
        <color rgb="FF008080"/>
      </left>
      <right style="medium">
        <color theme="0"/>
      </right>
      <top/>
      <bottom/>
      <diagonal/>
    </border>
    <border>
      <left style="medium">
        <color rgb="FF008080"/>
      </left>
      <right/>
      <top/>
      <bottom style="thin">
        <color indexed="64"/>
      </bottom>
      <diagonal/>
    </border>
    <border>
      <left/>
      <right/>
      <top/>
      <bottom style="medium">
        <color rgb="FF008080"/>
      </bottom>
      <diagonal/>
    </border>
    <border>
      <left style="medium">
        <color rgb="FF008080"/>
      </left>
      <right/>
      <top/>
      <bottom style="medium">
        <color rgb="FF008080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/>
      <diagonal/>
    </border>
    <border>
      <left style="medium">
        <color rgb="FF008080"/>
      </left>
      <right style="medium">
        <color rgb="FF008080"/>
      </right>
      <top/>
      <bottom style="medium">
        <color rgb="FF008080"/>
      </bottom>
      <diagonal/>
    </border>
    <border>
      <left style="medium">
        <color rgb="FF008080"/>
      </left>
      <right style="medium">
        <color rgb="FF008080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4" fillId="3" borderId="1" xfId="0" applyNumberFormat="1" applyFont="1" applyFill="1" applyBorder="1" applyAlignment="1">
      <alignment horizontal="center" vertical="center" wrapText="1" readingOrder="1"/>
    </xf>
    <xf numFmtId="4" fontId="4" fillId="4" borderId="1" xfId="0" applyNumberFormat="1" applyFont="1" applyFill="1" applyBorder="1" applyAlignment="1">
      <alignment horizontal="center" vertical="center" wrapText="1" readingOrder="1"/>
    </xf>
    <xf numFmtId="4" fontId="4" fillId="3" borderId="5" xfId="0" applyNumberFormat="1" applyFont="1" applyFill="1" applyBorder="1" applyAlignment="1">
      <alignment horizontal="center" vertical="center" wrapText="1" readingOrder="1"/>
    </xf>
    <xf numFmtId="0" fontId="1" fillId="2" borderId="8" xfId="0" applyFont="1" applyFill="1" applyBorder="1" applyAlignment="1">
      <alignment horizontal="center" vertical="center" wrapText="1" readingOrder="1"/>
    </xf>
    <xf numFmtId="4" fontId="3" fillId="5" borderId="2" xfId="0" applyNumberFormat="1" applyFont="1" applyFill="1" applyBorder="1" applyAlignment="1">
      <alignment horizontal="center" vertical="center" wrapText="1" readingOrder="1"/>
    </xf>
    <xf numFmtId="4" fontId="3" fillId="5" borderId="9" xfId="0" applyNumberFormat="1" applyFont="1" applyFill="1" applyBorder="1" applyAlignment="1">
      <alignment horizontal="center" vertical="center" wrapText="1" readingOrder="1"/>
    </xf>
    <xf numFmtId="49" fontId="0" fillId="0" borderId="0" xfId="0" applyNumberFormat="1" applyAlignment="1">
      <alignment vertical="center"/>
    </xf>
    <xf numFmtId="4" fontId="2" fillId="5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4" fontId="4" fillId="4" borderId="5" xfId="0" applyNumberFormat="1" applyFont="1" applyFill="1" applyBorder="1" applyAlignment="1">
      <alignment horizontal="center" vertical="center" wrapText="1" readingOrder="1"/>
    </xf>
    <xf numFmtId="4" fontId="6" fillId="5" borderId="2" xfId="0" applyNumberFormat="1" applyFont="1" applyFill="1" applyBorder="1" applyAlignment="1">
      <alignment horizontal="center" vertical="center" wrapText="1" readingOrder="1"/>
    </xf>
    <xf numFmtId="4" fontId="3" fillId="3" borderId="5" xfId="0" applyNumberFormat="1" applyFont="1" applyFill="1" applyBorder="1" applyAlignment="1">
      <alignment horizontal="center" vertical="center" wrapText="1" readingOrder="1"/>
    </xf>
    <xf numFmtId="4" fontId="3" fillId="3" borderId="1" xfId="0" applyNumberFormat="1" applyFont="1" applyFill="1" applyBorder="1" applyAlignment="1">
      <alignment horizontal="center" vertical="center" wrapText="1" readingOrder="1"/>
    </xf>
    <xf numFmtId="4" fontId="3" fillId="4" borderId="1" xfId="0" applyNumberFormat="1" applyFont="1" applyFill="1" applyBorder="1" applyAlignment="1">
      <alignment horizontal="center" vertical="center" wrapText="1" readingOrder="1"/>
    </xf>
    <xf numFmtId="4" fontId="3" fillId="3" borderId="7" xfId="0" applyNumberFormat="1" applyFont="1" applyFill="1" applyBorder="1" applyAlignment="1">
      <alignment horizontal="center" vertical="center" wrapText="1" readingOrder="1"/>
    </xf>
    <xf numFmtId="4" fontId="6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6" fillId="3" borderId="4" xfId="0" applyNumberFormat="1" applyFont="1" applyFill="1" applyBorder="1" applyAlignment="1">
      <alignment horizontal="left" vertical="center" wrapText="1" readingOrder="1"/>
    </xf>
    <xf numFmtId="4" fontId="6" fillId="3" borderId="3" xfId="0" applyNumberFormat="1" applyFont="1" applyFill="1" applyBorder="1" applyAlignment="1">
      <alignment horizontal="left" vertical="center" wrapText="1" readingOrder="1"/>
    </xf>
    <xf numFmtId="4" fontId="7" fillId="3" borderId="3" xfId="0" applyNumberFormat="1" applyFont="1" applyFill="1" applyBorder="1" applyAlignment="1">
      <alignment horizontal="left" vertical="center" wrapText="1" readingOrder="1"/>
    </xf>
    <xf numFmtId="4" fontId="6" fillId="3" borderId="6" xfId="0" applyNumberFormat="1" applyFont="1" applyFill="1" applyBorder="1" applyAlignment="1">
      <alignment horizontal="left" vertical="center" wrapText="1" readingOrder="1"/>
    </xf>
    <xf numFmtId="4" fontId="7" fillId="3" borderId="4" xfId="0" applyNumberFormat="1" applyFont="1" applyFill="1" applyBorder="1" applyAlignment="1">
      <alignment horizontal="left" vertical="center" wrapText="1" readingOrder="1"/>
    </xf>
    <xf numFmtId="4" fontId="6" fillId="4" borderId="3" xfId="0" applyNumberFormat="1" applyFont="1" applyFill="1" applyBorder="1" applyAlignment="1">
      <alignment horizontal="left" vertical="center" wrapText="1" readingOrder="1"/>
    </xf>
    <xf numFmtId="49" fontId="7" fillId="4" borderId="3" xfId="0" applyNumberFormat="1" applyFont="1" applyFill="1" applyBorder="1" applyAlignment="1">
      <alignment horizontal="left" vertical="center" wrapText="1" readingOrder="1"/>
    </xf>
    <xf numFmtId="4" fontId="7" fillId="4" borderId="3" xfId="0" applyNumberFormat="1" applyFont="1" applyFill="1" applyBorder="1" applyAlignment="1">
      <alignment horizontal="left" vertical="center" wrapText="1" readingOrder="1"/>
    </xf>
    <xf numFmtId="4" fontId="6" fillId="4" borderId="4" xfId="0" applyNumberFormat="1" applyFont="1" applyFill="1" applyBorder="1" applyAlignment="1">
      <alignment horizontal="left" vertical="center" wrapText="1" readingOrder="1"/>
    </xf>
    <xf numFmtId="4" fontId="3" fillId="4" borderId="5" xfId="0" applyNumberFormat="1" applyFont="1" applyFill="1" applyBorder="1" applyAlignment="1">
      <alignment horizontal="center" vertical="center" wrapText="1" readingOrder="1"/>
    </xf>
    <xf numFmtId="4" fontId="7" fillId="4" borderId="4" xfId="0" applyNumberFormat="1" applyFont="1" applyFill="1" applyBorder="1" applyAlignment="1">
      <alignment horizontal="left" vertical="center" wrapText="1" readingOrder="1"/>
    </xf>
    <xf numFmtId="0" fontId="1" fillId="2" borderId="14" xfId="0" applyFont="1" applyFill="1" applyBorder="1" applyAlignment="1">
      <alignment horizontal="center" vertical="center" wrapText="1" readingOrder="1"/>
    </xf>
    <xf numFmtId="4" fontId="3" fillId="3" borderId="15" xfId="0" applyNumberFormat="1" applyFont="1" applyFill="1" applyBorder="1" applyAlignment="1">
      <alignment horizontal="center" vertical="center" wrapText="1" readingOrder="1"/>
    </xf>
    <xf numFmtId="4" fontId="3" fillId="4" borderId="15" xfId="0" applyNumberFormat="1" applyFont="1" applyFill="1" applyBorder="1" applyAlignment="1">
      <alignment horizontal="center" vertical="center" wrapText="1" readingOrder="1"/>
    </xf>
    <xf numFmtId="4" fontId="4" fillId="4" borderId="15" xfId="0" applyNumberFormat="1" applyFont="1" applyFill="1" applyBorder="1" applyAlignment="1">
      <alignment horizontal="center" vertical="center" wrapText="1" readingOrder="1"/>
    </xf>
    <xf numFmtId="4" fontId="4" fillId="3" borderId="15" xfId="0" applyNumberFormat="1" applyFont="1" applyFill="1" applyBorder="1" applyAlignment="1">
      <alignment horizontal="center" vertical="center" wrapText="1" readingOrder="1"/>
    </xf>
    <xf numFmtId="164" fontId="3" fillId="3" borderId="16" xfId="0" applyNumberFormat="1" applyFont="1" applyFill="1" applyBorder="1" applyAlignment="1">
      <alignment horizontal="center" vertical="center" wrapText="1" readingOrder="1"/>
    </xf>
    <xf numFmtId="164" fontId="3" fillId="4" borderId="17" xfId="0" applyNumberFormat="1" applyFont="1" applyFill="1" applyBorder="1" applyAlignment="1">
      <alignment horizontal="center" vertical="center" wrapText="1" readingOrder="1"/>
    </xf>
    <xf numFmtId="164" fontId="3" fillId="3" borderId="17" xfId="0" applyNumberFormat="1" applyFont="1" applyFill="1" applyBorder="1" applyAlignment="1">
      <alignment horizontal="center" vertical="center" wrapText="1" readingOrder="1"/>
    </xf>
    <xf numFmtId="164" fontId="3" fillId="5" borderId="2" xfId="0" applyNumberFormat="1" applyFont="1" applyFill="1" applyBorder="1" applyAlignment="1">
      <alignment horizontal="center" vertical="center" wrapText="1" readingOrder="1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4" fontId="4" fillId="5" borderId="2" xfId="0" applyNumberFormat="1" applyFont="1" applyFill="1" applyBorder="1" applyAlignment="1">
      <alignment horizontal="center" vertical="center" wrapText="1" readingOrder="1"/>
    </xf>
    <xf numFmtId="4" fontId="4" fillId="4" borderId="15" xfId="0" applyNumberFormat="1" applyFont="1" applyFill="1" applyBorder="1" applyAlignment="1">
      <alignment horizontal="left" vertical="center" wrapText="1" readingOrder="1"/>
    </xf>
    <xf numFmtId="4" fontId="4" fillId="0" borderId="15" xfId="0" applyNumberFormat="1" applyFont="1" applyFill="1" applyBorder="1" applyAlignment="1">
      <alignment horizontal="center" vertical="center" wrapText="1" readingOrder="1"/>
    </xf>
    <xf numFmtId="4" fontId="4" fillId="0" borderId="15" xfId="0" applyNumberFormat="1" applyFont="1" applyFill="1" applyBorder="1" applyAlignment="1">
      <alignment horizontal="left" vertical="center" wrapText="1" readingOrder="1"/>
    </xf>
    <xf numFmtId="49" fontId="5" fillId="0" borderId="0" xfId="0" applyNumberFormat="1" applyFont="1" applyAlignment="1">
      <alignment horizontal="center" vertical="center" wrapText="1"/>
    </xf>
    <xf numFmtId="4" fontId="4" fillId="6" borderId="21" xfId="0" applyNumberFormat="1" applyFont="1" applyFill="1" applyBorder="1" applyAlignment="1">
      <alignment horizontal="left" vertical="center" wrapText="1" readingOrder="1"/>
    </xf>
    <xf numFmtId="4" fontId="4" fillId="6" borderId="23" xfId="0" applyNumberFormat="1" applyFont="1" applyFill="1" applyBorder="1" applyAlignment="1">
      <alignment horizontal="left" vertical="center" wrapText="1" readingOrder="1"/>
    </xf>
    <xf numFmtId="0" fontId="1" fillId="2" borderId="11" xfId="0" applyFont="1" applyFill="1" applyBorder="1" applyAlignment="1">
      <alignment horizontal="center" vertical="center" wrapText="1" readingOrder="1"/>
    </xf>
    <xf numFmtId="0" fontId="1" fillId="2" borderId="19" xfId="0" applyFont="1" applyFill="1" applyBorder="1" applyAlignment="1">
      <alignment horizontal="center" vertical="center" wrapText="1" readingOrder="1"/>
    </xf>
    <xf numFmtId="49" fontId="1" fillId="2" borderId="10" xfId="0" applyNumberFormat="1" applyFont="1" applyFill="1" applyBorder="1" applyAlignment="1">
      <alignment horizontal="center" vertical="center" wrapText="1" readingOrder="1"/>
    </xf>
    <xf numFmtId="49" fontId="1" fillId="2" borderId="20" xfId="0" applyNumberFormat="1" applyFont="1" applyFill="1" applyBorder="1" applyAlignment="1">
      <alignment horizontal="center" vertical="center" wrapText="1" readingOrder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 readingOrder="1"/>
    </xf>
    <xf numFmtId="0" fontId="1" fillId="2" borderId="13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wrapText="1" readingOrder="1"/>
    </xf>
    <xf numFmtId="0" fontId="1" fillId="2" borderId="18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8080"/>
      <color rgb="FF8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40"/>
  <sheetViews>
    <sheetView tabSelected="1" topLeftCell="B1" workbookViewId="0">
      <selection activeCell="B1" sqref="B1:N1"/>
    </sheetView>
  </sheetViews>
  <sheetFormatPr defaultColWidth="9.140625" defaultRowHeight="15"/>
  <cols>
    <col min="1" max="1" width="3.28515625" style="21" customWidth="1"/>
    <col min="2" max="2" width="23.5703125" style="9" customWidth="1"/>
    <col min="3" max="3" width="43.85546875" style="7" customWidth="1"/>
    <col min="4" max="4" width="13" style="21" customWidth="1"/>
    <col min="5" max="5" width="12" style="21" customWidth="1"/>
    <col min="6" max="6" width="11.140625" style="21" customWidth="1"/>
    <col min="7" max="7" width="10.7109375" style="21" customWidth="1"/>
    <col min="8" max="8" width="12.7109375" style="21" customWidth="1"/>
    <col min="9" max="9" width="12.140625" style="21" customWidth="1"/>
    <col min="10" max="10" width="11.5703125" style="21" customWidth="1"/>
    <col min="11" max="11" width="39" style="21" customWidth="1"/>
    <col min="12" max="12" width="12.140625" style="21" customWidth="1"/>
    <col min="13" max="13" width="11.5703125" style="21" customWidth="1"/>
    <col min="14" max="14" width="42.140625" style="21" customWidth="1"/>
    <col min="15" max="16384" width="9.140625" style="21"/>
  </cols>
  <sheetData>
    <row r="1" spans="2:14" ht="29.25" customHeight="1">
      <c r="B1" s="48" t="s">
        <v>89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2:14" ht="24" customHeight="1" thickBot="1">
      <c r="J2" s="43"/>
      <c r="N2" s="43" t="s">
        <v>64</v>
      </c>
    </row>
    <row r="3" spans="2:14" ht="64.5" customHeight="1" thickBot="1">
      <c r="B3" s="55" t="s">
        <v>5</v>
      </c>
      <c r="C3" s="53" t="s">
        <v>2</v>
      </c>
      <c r="D3" s="51" t="s">
        <v>72</v>
      </c>
      <c r="E3" s="51" t="s">
        <v>73</v>
      </c>
      <c r="F3" s="51" t="s">
        <v>66</v>
      </c>
      <c r="G3" s="57" t="s">
        <v>67</v>
      </c>
      <c r="H3" s="58"/>
      <c r="I3" s="57" t="s">
        <v>68</v>
      </c>
      <c r="J3" s="58"/>
      <c r="K3" s="59" t="s">
        <v>69</v>
      </c>
      <c r="L3" s="57" t="s">
        <v>71</v>
      </c>
      <c r="M3" s="58"/>
      <c r="N3" s="59" t="s">
        <v>70</v>
      </c>
    </row>
    <row r="4" spans="2:14" ht="16.5" customHeight="1" thickBot="1">
      <c r="B4" s="56"/>
      <c r="C4" s="54"/>
      <c r="D4" s="52"/>
      <c r="E4" s="52"/>
      <c r="F4" s="52"/>
      <c r="G4" s="4" t="s">
        <v>0</v>
      </c>
      <c r="H4" s="4" t="s">
        <v>1</v>
      </c>
      <c r="I4" s="4" t="s">
        <v>0</v>
      </c>
      <c r="J4" s="33" t="s">
        <v>1</v>
      </c>
      <c r="K4" s="60"/>
      <c r="L4" s="4" t="s">
        <v>0</v>
      </c>
      <c r="M4" s="33" t="s">
        <v>1</v>
      </c>
      <c r="N4" s="60"/>
    </row>
    <row r="5" spans="2:14" ht="19.149999999999999" customHeight="1" thickBot="1">
      <c r="B5" s="8"/>
      <c r="C5" s="15" t="s">
        <v>3</v>
      </c>
      <c r="D5" s="5">
        <f t="shared" ref="D5:F5" si="0">D6+D7+D8+D13+D16</f>
        <v>388564.6</v>
      </c>
      <c r="E5" s="5">
        <f t="shared" si="0"/>
        <v>362987.95</v>
      </c>
      <c r="F5" s="5">
        <f t="shared" si="0"/>
        <v>376826.48999999993</v>
      </c>
      <c r="G5" s="41">
        <f>E5-D5</f>
        <v>-25576.649999999965</v>
      </c>
      <c r="H5" s="5">
        <f>E5/D5*100</f>
        <v>93.417658222081997</v>
      </c>
      <c r="I5" s="41">
        <f>F5-E5</f>
        <v>13838.539999999921</v>
      </c>
      <c r="J5" s="5">
        <f>F5/E5*100</f>
        <v>103.81239652721253</v>
      </c>
      <c r="K5" s="5"/>
      <c r="L5" s="41">
        <f>F5-D5</f>
        <v>-11738.110000000044</v>
      </c>
      <c r="M5" s="5">
        <f>F5/D5*100</f>
        <v>96.979109779943911</v>
      </c>
      <c r="N5" s="5"/>
    </row>
    <row r="6" spans="2:14" ht="15.75" thickBot="1">
      <c r="B6" s="12" t="s">
        <v>6</v>
      </c>
      <c r="C6" s="22" t="s">
        <v>8</v>
      </c>
      <c r="D6" s="16">
        <v>205684.6</v>
      </c>
      <c r="E6" s="16">
        <v>199000</v>
      </c>
      <c r="F6" s="16">
        <v>206293.7</v>
      </c>
      <c r="G6" s="38">
        <f>E6-D6</f>
        <v>-6684.6000000000058</v>
      </c>
      <c r="H6" s="34">
        <f>E6/D6*100</f>
        <v>96.750072684099834</v>
      </c>
      <c r="I6" s="38">
        <f>F6-E6</f>
        <v>7293.7000000000116</v>
      </c>
      <c r="J6" s="34">
        <f>F6/E6*100</f>
        <v>103.66517587939698</v>
      </c>
      <c r="K6" s="37"/>
      <c r="L6" s="38">
        <f>F6-D6</f>
        <v>609.10000000000582</v>
      </c>
      <c r="M6" s="34">
        <f>F6/D6*100</f>
        <v>100.29613301141652</v>
      </c>
      <c r="N6" s="37"/>
    </row>
    <row r="7" spans="2:14" ht="48.75" thickBot="1">
      <c r="B7" s="13" t="s">
        <v>7</v>
      </c>
      <c r="C7" s="27" t="s">
        <v>9</v>
      </c>
      <c r="D7" s="18">
        <v>41700</v>
      </c>
      <c r="E7" s="18">
        <v>42865.8</v>
      </c>
      <c r="F7" s="18">
        <v>49895.02</v>
      </c>
      <c r="G7" s="39">
        <f>E7-D7</f>
        <v>1165.8000000000029</v>
      </c>
      <c r="H7" s="35">
        <f>E7/D7*100</f>
        <v>102.79568345323742</v>
      </c>
      <c r="I7" s="39">
        <f t="shared" ref="I7:I37" si="1">F7-E7</f>
        <v>7029.2199999999939</v>
      </c>
      <c r="J7" s="35">
        <f t="shared" ref="J7:J37" si="2">F7/E7*100</f>
        <v>116.39820089675217</v>
      </c>
      <c r="K7" s="45" t="s">
        <v>74</v>
      </c>
      <c r="L7" s="39">
        <f t="shared" ref="L7:L37" si="3">F7-D7</f>
        <v>8195.0199999999968</v>
      </c>
      <c r="M7" s="35">
        <f t="shared" ref="M7:M37" si="4">F7/D7*100</f>
        <v>119.65232613908871</v>
      </c>
      <c r="N7" s="45" t="s">
        <v>74</v>
      </c>
    </row>
    <row r="8" spans="2:14" ht="15.75" thickBot="1">
      <c r="B8" s="20" t="s">
        <v>11</v>
      </c>
      <c r="C8" s="23" t="s">
        <v>10</v>
      </c>
      <c r="D8" s="17">
        <f>SUM(D9:D12)</f>
        <v>58203</v>
      </c>
      <c r="E8" s="17">
        <f t="shared" ref="E8:F8" si="5">SUM(E9:E12)</f>
        <v>42896.959999999999</v>
      </c>
      <c r="F8" s="17">
        <f t="shared" si="5"/>
        <v>41194.07</v>
      </c>
      <c r="G8" s="40">
        <f t="shared" ref="G8:G37" si="6">E8-D8</f>
        <v>-15306.04</v>
      </c>
      <c r="H8" s="34">
        <f t="shared" ref="H8:H37" si="7">E8/D8*100</f>
        <v>73.702317749944157</v>
      </c>
      <c r="I8" s="40">
        <f t="shared" si="1"/>
        <v>-1702.8899999999994</v>
      </c>
      <c r="J8" s="34">
        <f t="shared" si="2"/>
        <v>96.03027813625954</v>
      </c>
      <c r="K8" s="46"/>
      <c r="L8" s="40">
        <f t="shared" si="3"/>
        <v>-17008.93</v>
      </c>
      <c r="M8" s="34">
        <f t="shared" si="4"/>
        <v>70.776540728141157</v>
      </c>
      <c r="N8" s="46"/>
    </row>
    <row r="9" spans="2:14" ht="26.25" thickBot="1">
      <c r="B9" s="10" t="s">
        <v>12</v>
      </c>
      <c r="C9" s="28" t="s">
        <v>22</v>
      </c>
      <c r="D9" s="2">
        <v>16620</v>
      </c>
      <c r="E9" s="2">
        <v>16620</v>
      </c>
      <c r="F9" s="2">
        <v>16648.73</v>
      </c>
      <c r="G9" s="39">
        <f t="shared" si="6"/>
        <v>0</v>
      </c>
      <c r="H9" s="35">
        <f t="shared" si="7"/>
        <v>100</v>
      </c>
      <c r="I9" s="39">
        <f t="shared" si="1"/>
        <v>28.729999999999563</v>
      </c>
      <c r="J9" s="35">
        <f t="shared" si="2"/>
        <v>100.17286401925392</v>
      </c>
      <c r="K9" s="45"/>
      <c r="L9" s="39">
        <f t="shared" si="3"/>
        <v>28.729999999999563</v>
      </c>
      <c r="M9" s="35">
        <f t="shared" si="4"/>
        <v>100.17286401925392</v>
      </c>
      <c r="N9" s="45"/>
    </row>
    <row r="10" spans="2:14" ht="15.75" thickBot="1">
      <c r="B10" s="11" t="s">
        <v>13</v>
      </c>
      <c r="C10" s="24" t="s">
        <v>25</v>
      </c>
      <c r="D10" s="1">
        <v>13</v>
      </c>
      <c r="E10" s="1">
        <v>11.96</v>
      </c>
      <c r="F10" s="1">
        <v>45.34</v>
      </c>
      <c r="G10" s="40">
        <f t="shared" si="6"/>
        <v>-1.0399999999999991</v>
      </c>
      <c r="H10" s="34">
        <f t="shared" si="7"/>
        <v>92</v>
      </c>
      <c r="I10" s="40">
        <f t="shared" si="1"/>
        <v>33.380000000000003</v>
      </c>
      <c r="J10" s="34">
        <f t="shared" si="2"/>
        <v>379.09698996655521</v>
      </c>
      <c r="K10" s="47" t="s">
        <v>75</v>
      </c>
      <c r="L10" s="40">
        <f t="shared" si="3"/>
        <v>32.340000000000003</v>
      </c>
      <c r="M10" s="34">
        <f t="shared" si="4"/>
        <v>348.76923076923083</v>
      </c>
      <c r="N10" s="47" t="s">
        <v>75</v>
      </c>
    </row>
    <row r="11" spans="2:14" ht="15.75" thickBot="1">
      <c r="B11" s="10" t="s">
        <v>14</v>
      </c>
      <c r="C11" s="29" t="s">
        <v>26</v>
      </c>
      <c r="D11" s="2">
        <v>34470</v>
      </c>
      <c r="E11" s="2">
        <v>21176.240000000002</v>
      </c>
      <c r="F11" s="2">
        <v>20822.62</v>
      </c>
      <c r="G11" s="39">
        <f t="shared" si="6"/>
        <v>-13293.759999999998</v>
      </c>
      <c r="H11" s="35">
        <f t="shared" si="7"/>
        <v>61.43382651581085</v>
      </c>
      <c r="I11" s="39">
        <f t="shared" si="1"/>
        <v>-353.62000000000262</v>
      </c>
      <c r="J11" s="35">
        <f t="shared" si="2"/>
        <v>98.330109594526675</v>
      </c>
      <c r="K11" s="45"/>
      <c r="L11" s="39">
        <f t="shared" si="3"/>
        <v>-13647.380000000001</v>
      </c>
      <c r="M11" s="35">
        <f t="shared" si="4"/>
        <v>60.407948941108202</v>
      </c>
      <c r="N11" s="45"/>
    </row>
    <row r="12" spans="2:14" ht="48.75" thickBot="1">
      <c r="B12" s="11" t="s">
        <v>15</v>
      </c>
      <c r="C12" s="24" t="s">
        <v>27</v>
      </c>
      <c r="D12" s="1">
        <v>7100</v>
      </c>
      <c r="E12" s="1">
        <v>5088.76</v>
      </c>
      <c r="F12" s="1">
        <v>3677.38</v>
      </c>
      <c r="G12" s="40">
        <f t="shared" si="6"/>
        <v>-2011.2399999999998</v>
      </c>
      <c r="H12" s="34">
        <f t="shared" si="7"/>
        <v>71.672676056338034</v>
      </c>
      <c r="I12" s="40">
        <f t="shared" si="1"/>
        <v>-1411.38</v>
      </c>
      <c r="J12" s="34">
        <f t="shared" si="2"/>
        <v>72.264756050589924</v>
      </c>
      <c r="K12" s="47" t="s">
        <v>77</v>
      </c>
      <c r="L12" s="40">
        <f t="shared" si="3"/>
        <v>-3422.62</v>
      </c>
      <c r="M12" s="34">
        <f t="shared" si="4"/>
        <v>51.794084507042257</v>
      </c>
      <c r="N12" s="47" t="s">
        <v>76</v>
      </c>
    </row>
    <row r="13" spans="2:14" ht="15.75" thickBot="1">
      <c r="B13" s="13" t="s">
        <v>16</v>
      </c>
      <c r="C13" s="27" t="s">
        <v>19</v>
      </c>
      <c r="D13" s="18">
        <f>SUM(D14:D15)</f>
        <v>77047</v>
      </c>
      <c r="E13" s="18">
        <f t="shared" ref="E13:F13" si="8">SUM(E14:E15)</f>
        <v>72295.19</v>
      </c>
      <c r="F13" s="18">
        <f t="shared" si="8"/>
        <v>74318.290000000008</v>
      </c>
      <c r="G13" s="39">
        <f t="shared" si="6"/>
        <v>-4751.8099999999977</v>
      </c>
      <c r="H13" s="35">
        <f t="shared" si="7"/>
        <v>93.832582709255391</v>
      </c>
      <c r="I13" s="39">
        <f t="shared" si="1"/>
        <v>2023.1000000000058</v>
      </c>
      <c r="J13" s="35">
        <f t="shared" si="2"/>
        <v>102.79838810853114</v>
      </c>
      <c r="K13" s="45"/>
      <c r="L13" s="39">
        <f t="shared" si="3"/>
        <v>-2728.7099999999919</v>
      </c>
      <c r="M13" s="35">
        <f t="shared" si="4"/>
        <v>96.458382545718862</v>
      </c>
      <c r="N13" s="45"/>
    </row>
    <row r="14" spans="2:14" ht="36.75" thickBot="1">
      <c r="B14" s="11" t="s">
        <v>17</v>
      </c>
      <c r="C14" s="24" t="s">
        <v>23</v>
      </c>
      <c r="D14" s="1">
        <v>16480</v>
      </c>
      <c r="E14" s="1">
        <v>20500</v>
      </c>
      <c r="F14" s="1">
        <v>22410.99</v>
      </c>
      <c r="G14" s="40">
        <f t="shared" si="6"/>
        <v>4020</v>
      </c>
      <c r="H14" s="34">
        <f t="shared" si="7"/>
        <v>124.39320388349515</v>
      </c>
      <c r="I14" s="40">
        <f t="shared" si="1"/>
        <v>1910.9900000000016</v>
      </c>
      <c r="J14" s="34">
        <f t="shared" si="2"/>
        <v>109.3219024390244</v>
      </c>
      <c r="K14" s="47" t="s">
        <v>78</v>
      </c>
      <c r="L14" s="40">
        <f t="shared" si="3"/>
        <v>5930.9900000000016</v>
      </c>
      <c r="M14" s="34">
        <f t="shared" si="4"/>
        <v>135.98901699029128</v>
      </c>
      <c r="N14" s="47" t="s">
        <v>78</v>
      </c>
    </row>
    <row r="15" spans="2:14" ht="36.75" thickBot="1">
      <c r="B15" s="10" t="s">
        <v>18</v>
      </c>
      <c r="C15" s="29" t="s">
        <v>24</v>
      </c>
      <c r="D15" s="2">
        <v>60567</v>
      </c>
      <c r="E15" s="2">
        <v>51795.19</v>
      </c>
      <c r="F15" s="2">
        <v>51907.3</v>
      </c>
      <c r="G15" s="39">
        <f t="shared" si="6"/>
        <v>-8771.8099999999977</v>
      </c>
      <c r="H15" s="35">
        <f t="shared" si="7"/>
        <v>85.517179322073076</v>
      </c>
      <c r="I15" s="39">
        <f t="shared" si="1"/>
        <v>112.11000000000058</v>
      </c>
      <c r="J15" s="35">
        <f t="shared" si="2"/>
        <v>100.21644867023367</v>
      </c>
      <c r="K15" s="45"/>
      <c r="L15" s="39">
        <f t="shared" si="3"/>
        <v>-8659.6999999999971</v>
      </c>
      <c r="M15" s="35">
        <f t="shared" si="4"/>
        <v>85.70228011953705</v>
      </c>
      <c r="N15" s="45" t="s">
        <v>79</v>
      </c>
    </row>
    <row r="16" spans="2:14" ht="36.75" thickBot="1">
      <c r="B16" s="20" t="s">
        <v>20</v>
      </c>
      <c r="C16" s="25" t="s">
        <v>21</v>
      </c>
      <c r="D16" s="19">
        <v>5930</v>
      </c>
      <c r="E16" s="19">
        <v>5930</v>
      </c>
      <c r="F16" s="19">
        <v>5125.41</v>
      </c>
      <c r="G16" s="40">
        <f t="shared" si="6"/>
        <v>0</v>
      </c>
      <c r="H16" s="34">
        <f t="shared" si="7"/>
        <v>100</v>
      </c>
      <c r="I16" s="40">
        <f t="shared" si="1"/>
        <v>-804.59000000000015</v>
      </c>
      <c r="J16" s="34">
        <f t="shared" si="2"/>
        <v>86.431871838111292</v>
      </c>
      <c r="K16" s="47" t="s">
        <v>80</v>
      </c>
      <c r="L16" s="40">
        <f t="shared" si="3"/>
        <v>-804.59000000000015</v>
      </c>
      <c r="M16" s="34">
        <f t="shared" si="4"/>
        <v>86.431871838111292</v>
      </c>
      <c r="N16" s="47" t="s">
        <v>80</v>
      </c>
    </row>
    <row r="17" spans="2:14" ht="15.75" thickBot="1">
      <c r="B17" s="8"/>
      <c r="C17" s="15" t="s">
        <v>4</v>
      </c>
      <c r="D17" s="5">
        <f t="shared" ref="D17:F17" si="9">D18+D22+D23+D24+D25+D26+D27</f>
        <v>86126.95</v>
      </c>
      <c r="E17" s="5">
        <f t="shared" si="9"/>
        <v>103262.70000000001</v>
      </c>
      <c r="F17" s="5">
        <f t="shared" si="9"/>
        <v>113922.63999999998</v>
      </c>
      <c r="G17" s="41">
        <f t="shared" si="6"/>
        <v>17135.750000000015</v>
      </c>
      <c r="H17" s="5">
        <f t="shared" si="7"/>
        <v>119.89592107929053</v>
      </c>
      <c r="I17" s="41">
        <f t="shared" si="1"/>
        <v>10659.939999999973</v>
      </c>
      <c r="J17" s="5">
        <f t="shared" si="2"/>
        <v>110.32312732477456</v>
      </c>
      <c r="K17" s="44"/>
      <c r="L17" s="41">
        <f t="shared" si="3"/>
        <v>27795.689999999988</v>
      </c>
      <c r="M17" s="5">
        <f t="shared" si="4"/>
        <v>132.27292966951691</v>
      </c>
      <c r="N17" s="44"/>
    </row>
    <row r="18" spans="2:14" ht="40.15" customHeight="1" thickBot="1">
      <c r="B18" s="20" t="s">
        <v>29</v>
      </c>
      <c r="C18" s="22" t="s">
        <v>28</v>
      </c>
      <c r="D18" s="16">
        <f>SUM(D19:D21)</f>
        <v>66088</v>
      </c>
      <c r="E18" s="16">
        <f t="shared" ref="E18:F18" si="10">SUM(E19:E21)</f>
        <v>77198.64</v>
      </c>
      <c r="F18" s="16">
        <f t="shared" si="10"/>
        <v>86484.34</v>
      </c>
      <c r="G18" s="40">
        <f t="shared" si="6"/>
        <v>11110.64</v>
      </c>
      <c r="H18" s="34">
        <f t="shared" si="7"/>
        <v>116.81188718072872</v>
      </c>
      <c r="I18" s="40">
        <f t="shared" si="1"/>
        <v>9285.6999999999971</v>
      </c>
      <c r="J18" s="34">
        <f t="shared" si="2"/>
        <v>112.02832070616789</v>
      </c>
      <c r="K18" s="49" t="s">
        <v>81</v>
      </c>
      <c r="L18" s="40">
        <f t="shared" si="3"/>
        <v>20396.339999999997</v>
      </c>
      <c r="M18" s="34">
        <f t="shared" si="4"/>
        <v>130.86239559375377</v>
      </c>
      <c r="N18" s="49" t="s">
        <v>81</v>
      </c>
    </row>
    <row r="19" spans="2:14" ht="26.25" thickBot="1">
      <c r="B19" s="10" t="s">
        <v>29</v>
      </c>
      <c r="C19" s="29" t="s">
        <v>31</v>
      </c>
      <c r="D19" s="2">
        <v>63074</v>
      </c>
      <c r="E19" s="2">
        <v>73803.08</v>
      </c>
      <c r="F19" s="2">
        <v>82679.09</v>
      </c>
      <c r="G19" s="39">
        <f t="shared" si="6"/>
        <v>10729.080000000002</v>
      </c>
      <c r="H19" s="35">
        <f t="shared" si="7"/>
        <v>117.01030535561405</v>
      </c>
      <c r="I19" s="39">
        <f t="shared" si="1"/>
        <v>8876.0099999999948</v>
      </c>
      <c r="J19" s="35">
        <f t="shared" si="2"/>
        <v>112.02661189749803</v>
      </c>
      <c r="K19" s="50"/>
      <c r="L19" s="39">
        <f t="shared" si="3"/>
        <v>19605.089999999997</v>
      </c>
      <c r="M19" s="35">
        <f t="shared" si="4"/>
        <v>131.08268066081109</v>
      </c>
      <c r="N19" s="50"/>
    </row>
    <row r="20" spans="2:14" ht="39" customHeight="1" thickBot="1">
      <c r="B20" s="11" t="s">
        <v>29</v>
      </c>
      <c r="C20" s="24" t="s">
        <v>32</v>
      </c>
      <c r="D20" s="1">
        <v>3000</v>
      </c>
      <c r="E20" s="1">
        <v>3395.56</v>
      </c>
      <c r="F20" s="1">
        <v>3805.25</v>
      </c>
      <c r="G20" s="40">
        <f t="shared" si="6"/>
        <v>395.55999999999995</v>
      </c>
      <c r="H20" s="34">
        <f t="shared" si="7"/>
        <v>113.18533333333333</v>
      </c>
      <c r="I20" s="40">
        <f t="shared" si="1"/>
        <v>409.69000000000005</v>
      </c>
      <c r="J20" s="34">
        <f t="shared" si="2"/>
        <v>112.06546195620164</v>
      </c>
      <c r="K20" s="50"/>
      <c r="L20" s="40">
        <f t="shared" si="3"/>
        <v>805.25</v>
      </c>
      <c r="M20" s="34">
        <f t="shared" si="4"/>
        <v>126.84166666666667</v>
      </c>
      <c r="N20" s="50"/>
    </row>
    <row r="21" spans="2:14" ht="15.75" thickBot="1">
      <c r="B21" s="10" t="s">
        <v>34</v>
      </c>
      <c r="C21" s="28" t="s">
        <v>35</v>
      </c>
      <c r="D21" s="2">
        <v>14</v>
      </c>
      <c r="E21" s="2">
        <v>0</v>
      </c>
      <c r="F21" s="2">
        <v>0</v>
      </c>
      <c r="G21" s="39">
        <f t="shared" si="6"/>
        <v>-14</v>
      </c>
      <c r="H21" s="35">
        <f t="shared" si="7"/>
        <v>0</v>
      </c>
      <c r="I21" s="39">
        <f t="shared" si="1"/>
        <v>0</v>
      </c>
      <c r="J21" s="35" t="e">
        <f t="shared" si="2"/>
        <v>#DIV/0!</v>
      </c>
      <c r="K21" s="45"/>
      <c r="L21" s="39">
        <f t="shared" si="3"/>
        <v>-14</v>
      </c>
      <c r="M21" s="35">
        <f t="shared" si="4"/>
        <v>0</v>
      </c>
      <c r="N21" s="45"/>
    </row>
    <row r="22" spans="2:14" ht="26.25" thickBot="1">
      <c r="B22" s="20" t="s">
        <v>30</v>
      </c>
      <c r="C22" s="23" t="s">
        <v>33</v>
      </c>
      <c r="D22" s="17">
        <v>170</v>
      </c>
      <c r="E22" s="17">
        <v>250.74</v>
      </c>
      <c r="F22" s="17">
        <v>251.12</v>
      </c>
      <c r="G22" s="40">
        <f t="shared" si="6"/>
        <v>80.740000000000009</v>
      </c>
      <c r="H22" s="34">
        <f t="shared" si="7"/>
        <v>147.49411764705883</v>
      </c>
      <c r="I22" s="40">
        <f t="shared" si="1"/>
        <v>0.37999999999999545</v>
      </c>
      <c r="J22" s="34">
        <f t="shared" si="2"/>
        <v>100.15155140783281</v>
      </c>
      <c r="K22" s="46"/>
      <c r="L22" s="40">
        <f t="shared" si="3"/>
        <v>81.12</v>
      </c>
      <c r="M22" s="34">
        <f t="shared" si="4"/>
        <v>147.71764705882353</v>
      </c>
      <c r="N22" s="47" t="s">
        <v>85</v>
      </c>
    </row>
    <row r="23" spans="2:14" ht="26.25" thickBot="1">
      <c r="B23" s="13" t="s">
        <v>37</v>
      </c>
      <c r="C23" s="27" t="s">
        <v>36</v>
      </c>
      <c r="D23" s="18">
        <v>9893</v>
      </c>
      <c r="E23" s="18">
        <v>10478.08</v>
      </c>
      <c r="F23" s="18">
        <v>11712.36</v>
      </c>
      <c r="G23" s="39">
        <f t="shared" si="6"/>
        <v>585.07999999999993</v>
      </c>
      <c r="H23" s="35">
        <f t="shared" si="7"/>
        <v>105.91408066309511</v>
      </c>
      <c r="I23" s="39">
        <f t="shared" si="1"/>
        <v>1234.2800000000007</v>
      </c>
      <c r="J23" s="35">
        <f t="shared" si="2"/>
        <v>111.77963901783534</v>
      </c>
      <c r="K23" s="45" t="s">
        <v>84</v>
      </c>
      <c r="L23" s="39">
        <f t="shared" si="3"/>
        <v>1819.3600000000006</v>
      </c>
      <c r="M23" s="35">
        <f t="shared" si="4"/>
        <v>118.39037703426666</v>
      </c>
      <c r="N23" s="45" t="s">
        <v>84</v>
      </c>
    </row>
    <row r="24" spans="2:14" ht="26.25" thickBot="1">
      <c r="B24" s="20" t="s">
        <v>38</v>
      </c>
      <c r="C24" s="22" t="s">
        <v>39</v>
      </c>
      <c r="D24" s="16">
        <v>0</v>
      </c>
      <c r="E24" s="16">
        <v>1859.17</v>
      </c>
      <c r="F24" s="16">
        <v>1985.85</v>
      </c>
      <c r="G24" s="40">
        <f t="shared" si="6"/>
        <v>1859.17</v>
      </c>
      <c r="H24" s="34" t="e">
        <f t="shared" si="7"/>
        <v>#DIV/0!</v>
      </c>
      <c r="I24" s="40">
        <f t="shared" si="1"/>
        <v>126.67999999999984</v>
      </c>
      <c r="J24" s="34">
        <f t="shared" si="2"/>
        <v>106.81379325182743</v>
      </c>
      <c r="K24" s="47" t="s">
        <v>65</v>
      </c>
      <c r="L24" s="40">
        <f t="shared" si="3"/>
        <v>1985.85</v>
      </c>
      <c r="M24" s="34" t="e">
        <f t="shared" si="4"/>
        <v>#DIV/0!</v>
      </c>
      <c r="N24" s="47" t="s">
        <v>65</v>
      </c>
    </row>
    <row r="25" spans="2:14" ht="15.75" thickBot="1">
      <c r="B25" s="13" t="s">
        <v>40</v>
      </c>
      <c r="C25" s="27" t="s">
        <v>41</v>
      </c>
      <c r="D25" s="18">
        <v>1091</v>
      </c>
      <c r="E25" s="18">
        <v>1091</v>
      </c>
      <c r="F25" s="18">
        <v>1104.54</v>
      </c>
      <c r="G25" s="39">
        <f t="shared" si="6"/>
        <v>0</v>
      </c>
      <c r="H25" s="35">
        <f t="shared" si="7"/>
        <v>100</v>
      </c>
      <c r="I25" s="39">
        <f t="shared" si="1"/>
        <v>13.539999999999964</v>
      </c>
      <c r="J25" s="35">
        <f t="shared" si="2"/>
        <v>101.24106324472962</v>
      </c>
      <c r="K25" s="45"/>
      <c r="L25" s="39">
        <f t="shared" si="3"/>
        <v>13.539999999999964</v>
      </c>
      <c r="M25" s="35">
        <f t="shared" si="4"/>
        <v>101.24106324472962</v>
      </c>
      <c r="N25" s="45"/>
    </row>
    <row r="26" spans="2:14" ht="48.75" thickBot="1">
      <c r="B26" s="20" t="s">
        <v>42</v>
      </c>
      <c r="C26" s="23" t="s">
        <v>43</v>
      </c>
      <c r="D26" s="17">
        <v>2200</v>
      </c>
      <c r="E26" s="17">
        <v>3700</v>
      </c>
      <c r="F26" s="17">
        <v>3679.28</v>
      </c>
      <c r="G26" s="40">
        <f t="shared" si="6"/>
        <v>1500</v>
      </c>
      <c r="H26" s="34">
        <f t="shared" si="7"/>
        <v>168.18181818181819</v>
      </c>
      <c r="I26" s="40">
        <f t="shared" si="1"/>
        <v>-20.7199999999998</v>
      </c>
      <c r="J26" s="34">
        <f t="shared" si="2"/>
        <v>99.440000000000012</v>
      </c>
      <c r="K26" s="47"/>
      <c r="L26" s="40">
        <f t="shared" si="3"/>
        <v>1479.2800000000002</v>
      </c>
      <c r="M26" s="34">
        <f t="shared" si="4"/>
        <v>167.24</v>
      </c>
      <c r="N26" s="47" t="s">
        <v>82</v>
      </c>
    </row>
    <row r="27" spans="2:14" ht="16.5" customHeight="1" thickBot="1">
      <c r="B27" s="13" t="s">
        <v>62</v>
      </c>
      <c r="C27" s="27" t="s">
        <v>44</v>
      </c>
      <c r="D27" s="18">
        <v>6684.95</v>
      </c>
      <c r="E27" s="18">
        <v>8685.07</v>
      </c>
      <c r="F27" s="18">
        <v>8705.15</v>
      </c>
      <c r="G27" s="39">
        <f t="shared" si="6"/>
        <v>2000.12</v>
      </c>
      <c r="H27" s="35">
        <f t="shared" si="7"/>
        <v>129.91974509906581</v>
      </c>
      <c r="I27" s="39">
        <f t="shared" si="1"/>
        <v>20.079999999999927</v>
      </c>
      <c r="J27" s="35">
        <f t="shared" si="2"/>
        <v>100.23120136049566</v>
      </c>
      <c r="K27" s="45"/>
      <c r="L27" s="39">
        <f t="shared" si="3"/>
        <v>2020.1999999999998</v>
      </c>
      <c r="M27" s="35">
        <f t="shared" si="4"/>
        <v>130.22012131728732</v>
      </c>
      <c r="N27" s="45" t="s">
        <v>83</v>
      </c>
    </row>
    <row r="28" spans="2:14" ht="15.75" thickBot="1">
      <c r="B28" s="8"/>
      <c r="C28" s="15" t="s">
        <v>51</v>
      </c>
      <c r="D28" s="6">
        <f>D5+D17</f>
        <v>474691.55</v>
      </c>
      <c r="E28" s="6">
        <f>E5+E17</f>
        <v>466250.65</v>
      </c>
      <c r="F28" s="6">
        <f>F5+F17</f>
        <v>490749.12999999989</v>
      </c>
      <c r="G28" s="41">
        <f t="shared" si="6"/>
        <v>-8440.8999999999651</v>
      </c>
      <c r="H28" s="5">
        <f t="shared" si="7"/>
        <v>98.221813723037627</v>
      </c>
      <c r="I28" s="41">
        <f t="shared" si="1"/>
        <v>24498.479999999865</v>
      </c>
      <c r="J28" s="5">
        <f t="shared" si="2"/>
        <v>105.25435835853523</v>
      </c>
      <c r="K28" s="44"/>
      <c r="L28" s="41">
        <f t="shared" si="3"/>
        <v>16057.5799999999</v>
      </c>
      <c r="M28" s="5">
        <f t="shared" si="4"/>
        <v>103.38273980229897</v>
      </c>
      <c r="N28" s="44"/>
    </row>
    <row r="29" spans="2:14" ht="15.75" thickBot="1">
      <c r="B29" s="8" t="s">
        <v>53</v>
      </c>
      <c r="C29" s="15" t="s">
        <v>52</v>
      </c>
      <c r="D29" s="6">
        <f>SUM(D31:D36)</f>
        <v>1609135.81</v>
      </c>
      <c r="E29" s="6">
        <f t="shared" ref="E29:F29" si="11">SUM(E31:E36)</f>
        <v>1833015.6</v>
      </c>
      <c r="F29" s="6">
        <f t="shared" si="11"/>
        <v>1735364.97</v>
      </c>
      <c r="G29" s="41">
        <f t="shared" si="6"/>
        <v>223879.79000000004</v>
      </c>
      <c r="H29" s="5">
        <f t="shared" si="7"/>
        <v>113.91304503999574</v>
      </c>
      <c r="I29" s="41">
        <f t="shared" si="1"/>
        <v>-97650.630000000121</v>
      </c>
      <c r="J29" s="5">
        <f t="shared" si="2"/>
        <v>94.672678726793151</v>
      </c>
      <c r="K29" s="44"/>
      <c r="L29" s="41">
        <f t="shared" si="3"/>
        <v>126229.15999999992</v>
      </c>
      <c r="M29" s="5">
        <f t="shared" si="4"/>
        <v>107.84453115862233</v>
      </c>
      <c r="N29" s="44"/>
    </row>
    <row r="30" spans="2:14" ht="26.25" thickBot="1">
      <c r="B30" s="13" t="s">
        <v>54</v>
      </c>
      <c r="C30" s="30" t="s">
        <v>63</v>
      </c>
      <c r="D30" s="31">
        <f>SUM(D31:D34)</f>
        <v>1601344.81</v>
      </c>
      <c r="E30" s="31">
        <f t="shared" ref="E30:F30" si="12">SUM(E31:E34)</f>
        <v>1831857.58</v>
      </c>
      <c r="F30" s="31">
        <f t="shared" si="12"/>
        <v>1734675.96</v>
      </c>
      <c r="G30" s="39">
        <f t="shared" si="6"/>
        <v>230512.77000000002</v>
      </c>
      <c r="H30" s="35">
        <f t="shared" si="7"/>
        <v>114.39494908032954</v>
      </c>
      <c r="I30" s="39">
        <f t="shared" si="1"/>
        <v>-97181.620000000112</v>
      </c>
      <c r="J30" s="35">
        <f t="shared" si="2"/>
        <v>94.694914000901747</v>
      </c>
      <c r="K30" s="36"/>
      <c r="L30" s="39">
        <f t="shared" si="3"/>
        <v>133331.14999999991</v>
      </c>
      <c r="M30" s="35">
        <f t="shared" si="4"/>
        <v>108.32619865299343</v>
      </c>
      <c r="N30" s="36"/>
    </row>
    <row r="31" spans="2:14" ht="15.75" thickBot="1">
      <c r="B31" s="20" t="s">
        <v>56</v>
      </c>
      <c r="C31" s="26" t="s">
        <v>55</v>
      </c>
      <c r="D31" s="3">
        <v>493061</v>
      </c>
      <c r="E31" s="3">
        <v>493061</v>
      </c>
      <c r="F31" s="3">
        <v>493061</v>
      </c>
      <c r="G31" s="40">
        <f t="shared" si="6"/>
        <v>0</v>
      </c>
      <c r="H31" s="34">
        <f t="shared" si="7"/>
        <v>100</v>
      </c>
      <c r="I31" s="40">
        <f t="shared" si="1"/>
        <v>0</v>
      </c>
      <c r="J31" s="34">
        <f t="shared" si="2"/>
        <v>100</v>
      </c>
      <c r="K31" s="37"/>
      <c r="L31" s="40">
        <f t="shared" si="3"/>
        <v>0</v>
      </c>
      <c r="M31" s="34">
        <f t="shared" si="4"/>
        <v>100</v>
      </c>
      <c r="N31" s="37"/>
    </row>
    <row r="32" spans="2:14" ht="36.75" thickBot="1">
      <c r="B32" s="13" t="s">
        <v>57</v>
      </c>
      <c r="C32" s="32" t="s">
        <v>45</v>
      </c>
      <c r="D32" s="14">
        <v>245209.2</v>
      </c>
      <c r="E32" s="14">
        <v>469677.57</v>
      </c>
      <c r="F32" s="14">
        <v>383816.93</v>
      </c>
      <c r="G32" s="39">
        <f t="shared" si="6"/>
        <v>224468.37</v>
      </c>
      <c r="H32" s="35">
        <f t="shared" si="7"/>
        <v>191.54157755908017</v>
      </c>
      <c r="I32" s="39">
        <f t="shared" si="1"/>
        <v>-85860.640000000014</v>
      </c>
      <c r="J32" s="35">
        <f t="shared" si="2"/>
        <v>81.719237731535699</v>
      </c>
      <c r="K32" s="45" t="s">
        <v>86</v>
      </c>
      <c r="L32" s="39">
        <f t="shared" si="3"/>
        <v>138607.72999999998</v>
      </c>
      <c r="M32" s="35">
        <f t="shared" si="4"/>
        <v>156.52631712023856</v>
      </c>
      <c r="N32" s="45" t="s">
        <v>87</v>
      </c>
    </row>
    <row r="33" spans="2:14" ht="16.5" customHeight="1" thickBot="1">
      <c r="B33" s="20" t="s">
        <v>58</v>
      </c>
      <c r="C33" s="26" t="s">
        <v>46</v>
      </c>
      <c r="D33" s="3">
        <v>862119.06</v>
      </c>
      <c r="E33" s="3">
        <v>848589.71</v>
      </c>
      <c r="F33" s="3">
        <v>837449.48</v>
      </c>
      <c r="G33" s="40">
        <f t="shared" si="6"/>
        <v>-13529.350000000093</v>
      </c>
      <c r="H33" s="34">
        <f t="shared" si="7"/>
        <v>98.430686592174382</v>
      </c>
      <c r="I33" s="40">
        <f t="shared" si="1"/>
        <v>-11140.229999999981</v>
      </c>
      <c r="J33" s="34">
        <f t="shared" si="2"/>
        <v>98.68720656534947</v>
      </c>
      <c r="K33" s="37"/>
      <c r="L33" s="40">
        <f t="shared" si="3"/>
        <v>-24669.580000000075</v>
      </c>
      <c r="M33" s="34">
        <f t="shared" si="4"/>
        <v>97.138495000910879</v>
      </c>
      <c r="N33" s="37"/>
    </row>
    <row r="34" spans="2:14" ht="36.75" thickBot="1">
      <c r="B34" s="13" t="s">
        <v>59</v>
      </c>
      <c r="C34" s="32" t="s">
        <v>47</v>
      </c>
      <c r="D34" s="14">
        <v>955.55</v>
      </c>
      <c r="E34" s="14">
        <v>20529.3</v>
      </c>
      <c r="F34" s="14">
        <v>20348.55</v>
      </c>
      <c r="G34" s="39">
        <f t="shared" si="6"/>
        <v>19573.75</v>
      </c>
      <c r="H34" s="35">
        <f t="shared" si="7"/>
        <v>2148.427607137251</v>
      </c>
      <c r="I34" s="39">
        <f t="shared" si="1"/>
        <v>-180.75</v>
      </c>
      <c r="J34" s="35">
        <f t="shared" si="2"/>
        <v>99.119551080650581</v>
      </c>
      <c r="K34" s="36"/>
      <c r="L34" s="39">
        <f t="shared" si="3"/>
        <v>19393</v>
      </c>
      <c r="M34" s="35">
        <f t="shared" si="4"/>
        <v>2129.5117994872066</v>
      </c>
      <c r="N34" s="45" t="s">
        <v>88</v>
      </c>
    </row>
    <row r="35" spans="2:14" ht="15.75" thickBot="1">
      <c r="B35" s="20" t="s">
        <v>60</v>
      </c>
      <c r="C35" s="22" t="s">
        <v>48</v>
      </c>
      <c r="D35" s="16">
        <v>7791</v>
      </c>
      <c r="E35" s="16">
        <v>7904.15</v>
      </c>
      <c r="F35" s="16">
        <v>7576.55</v>
      </c>
      <c r="G35" s="40">
        <f t="shared" si="6"/>
        <v>113.14999999999964</v>
      </c>
      <c r="H35" s="34">
        <f t="shared" si="7"/>
        <v>101.45231677576692</v>
      </c>
      <c r="I35" s="40">
        <f t="shared" si="1"/>
        <v>-327.59999999999945</v>
      </c>
      <c r="J35" s="34">
        <f t="shared" si="2"/>
        <v>95.855341814110318</v>
      </c>
      <c r="K35" s="37"/>
      <c r="L35" s="40">
        <f t="shared" si="3"/>
        <v>-214.44999999999982</v>
      </c>
      <c r="M35" s="34">
        <f t="shared" si="4"/>
        <v>97.247465023745349</v>
      </c>
      <c r="N35" s="37"/>
    </row>
    <row r="36" spans="2:14" ht="51.75" thickBot="1">
      <c r="B36" s="13" t="s">
        <v>61</v>
      </c>
      <c r="C36" s="30" t="s">
        <v>49</v>
      </c>
      <c r="D36" s="31">
        <v>0</v>
      </c>
      <c r="E36" s="31">
        <v>-6746.13</v>
      </c>
      <c r="F36" s="31">
        <v>-6887.54</v>
      </c>
      <c r="G36" s="39">
        <f t="shared" si="6"/>
        <v>-6746.13</v>
      </c>
      <c r="H36" s="35" t="e">
        <f t="shared" si="7"/>
        <v>#DIV/0!</v>
      </c>
      <c r="I36" s="39">
        <f t="shared" si="1"/>
        <v>-141.40999999999985</v>
      </c>
      <c r="J36" s="35">
        <f t="shared" si="2"/>
        <v>102.09616476409438</v>
      </c>
      <c r="K36" s="36"/>
      <c r="L36" s="39">
        <f t="shared" si="3"/>
        <v>-6887.54</v>
      </c>
      <c r="M36" s="35" t="e">
        <f t="shared" si="4"/>
        <v>#DIV/0!</v>
      </c>
      <c r="N36" s="36"/>
    </row>
    <row r="37" spans="2:14" ht="15.75" thickBot="1">
      <c r="B37" s="8"/>
      <c r="C37" s="15" t="s">
        <v>50</v>
      </c>
      <c r="D37" s="6">
        <f>D29+D28</f>
        <v>2083827.36</v>
      </c>
      <c r="E37" s="6">
        <f t="shared" ref="E37:F37" si="13">E29+E28</f>
        <v>2299266.25</v>
      </c>
      <c r="F37" s="6">
        <f t="shared" si="13"/>
        <v>2226114.0999999996</v>
      </c>
      <c r="G37" s="41">
        <f t="shared" si="6"/>
        <v>215438.8899999999</v>
      </c>
      <c r="H37" s="5">
        <f t="shared" si="7"/>
        <v>110.33861509525434</v>
      </c>
      <c r="I37" s="41">
        <f t="shared" si="1"/>
        <v>-73152.150000000373</v>
      </c>
      <c r="J37" s="5">
        <f t="shared" si="2"/>
        <v>96.818456757672138</v>
      </c>
      <c r="K37" s="44"/>
      <c r="L37" s="41">
        <f t="shared" si="3"/>
        <v>142286.73999999953</v>
      </c>
      <c r="M37" s="5">
        <f t="shared" si="4"/>
        <v>106.82814434301311</v>
      </c>
      <c r="N37" s="44"/>
    </row>
    <row r="38" spans="2:14">
      <c r="G38" s="42"/>
      <c r="I38" s="42"/>
      <c r="L38" s="42"/>
    </row>
    <row r="39" spans="2:14">
      <c r="G39" s="42"/>
      <c r="I39" s="42"/>
      <c r="L39" s="42"/>
    </row>
    <row r="40" spans="2:14">
      <c r="G40" s="42"/>
      <c r="I40" s="42"/>
      <c r="L40" s="42"/>
    </row>
  </sheetData>
  <mergeCells count="13">
    <mergeCell ref="B1:N1"/>
    <mergeCell ref="K18:K20"/>
    <mergeCell ref="N18:N20"/>
    <mergeCell ref="D3:D4"/>
    <mergeCell ref="E3:E4"/>
    <mergeCell ref="F3:F4"/>
    <mergeCell ref="C3:C4"/>
    <mergeCell ref="B3:B4"/>
    <mergeCell ref="L3:M3"/>
    <mergeCell ref="N3:N4"/>
    <mergeCell ref="G3:H3"/>
    <mergeCell ref="I3:J3"/>
    <mergeCell ref="K3:K4"/>
  </mergeCells>
  <pageMargins left="0.2" right="0.21" top="0.72" bottom="0.35433070866141736" header="0.31496062992125984" footer="0.31496062992125984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 за 2023г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2024-05-02T11:33:32Z</dcterms:modified>
</cp:coreProperties>
</file>