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050" activeTab="2"/>
  </bookViews>
  <sheets>
    <sheet name="Таблица 1" sheetId="1" r:id="rId1"/>
    <sheet name="Таблица 2" sheetId="2" r:id="rId2"/>
    <sheet name="Таблица 3" sheetId="3" r:id="rId3"/>
  </sheets>
  <definedNames>
    <definedName name="_xlnm._FilterDatabase" localSheetId="0" hidden="1">'Таблица 1'!$A$37:$W$98</definedName>
    <definedName name="_xlnm._FilterDatabase" localSheetId="1" hidden="1">'Таблица 2'!$A$30:$O$176</definedName>
    <definedName name="_xlnm._FilterDatabase" localSheetId="2" hidden="1">'Таблица 3'!$A$16:$N$20</definedName>
  </definedNames>
  <calcPr calcId="124519"/>
</workbook>
</file>

<file path=xl/calcChain.xml><?xml version="1.0" encoding="utf-8"?>
<calcChain xmlns="http://schemas.openxmlformats.org/spreadsheetml/2006/main">
  <c r="H17" i="3"/>
  <c r="D19"/>
  <c r="O97" i="1"/>
  <c r="N97"/>
  <c r="M97"/>
  <c r="L97"/>
  <c r="R33"/>
  <c r="R28"/>
  <c r="V28" s="1"/>
  <c r="N20" i="2"/>
  <c r="L20" s="1"/>
  <c r="M20"/>
  <c r="O19"/>
  <c r="M19"/>
  <c r="N19" s="1"/>
  <c r="N22"/>
  <c r="L22" s="1"/>
  <c r="R30" i="1" s="1"/>
  <c r="V30" s="1"/>
  <c r="M22" i="2"/>
  <c r="L19" l="1"/>
  <c r="R27" i="1" s="1"/>
  <c r="V27" s="1"/>
  <c r="M170" i="2"/>
  <c r="N170" s="1"/>
  <c r="M18"/>
  <c r="N18" s="1"/>
  <c r="M29"/>
  <c r="N29" s="1"/>
  <c r="M24"/>
  <c r="M25"/>
  <c r="N25" s="1"/>
  <c r="M26"/>
  <c r="M27"/>
  <c r="N27" s="1"/>
  <c r="M28"/>
  <c r="N28" s="1"/>
  <c r="M23"/>
  <c r="N23" l="1"/>
  <c r="L23" s="1"/>
  <c r="L25"/>
  <c r="L27"/>
  <c r="N26"/>
  <c r="L26" s="1"/>
  <c r="L29"/>
  <c r="N24"/>
  <c r="L24" s="1"/>
  <c r="L28"/>
  <c r="M30"/>
  <c r="I19" i="3"/>
  <c r="I18"/>
  <c r="L30" i="2" l="1"/>
  <c r="N30"/>
  <c r="R36" i="1"/>
  <c r="V36" s="1"/>
  <c r="R35"/>
  <c r="V35" s="1"/>
  <c r="R34"/>
  <c r="V34" s="1"/>
  <c r="V33"/>
  <c r="R32"/>
  <c r="V32" s="1"/>
  <c r="R31"/>
  <c r="V31" s="1"/>
  <c r="O15" i="2"/>
  <c r="O16"/>
  <c r="O17"/>
  <c r="O18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M42"/>
  <c r="M41"/>
  <c r="N41" s="1"/>
  <c r="M109"/>
  <c r="N109" s="1"/>
  <c r="M110"/>
  <c r="M111"/>
  <c r="N111" s="1"/>
  <c r="M112"/>
  <c r="N112" s="1"/>
  <c r="M113"/>
  <c r="N113" s="1"/>
  <c r="M114"/>
  <c r="M115"/>
  <c r="N115" s="1"/>
  <c r="M116"/>
  <c r="N116" s="1"/>
  <c r="M117"/>
  <c r="N117" s="1"/>
  <c r="M118"/>
  <c r="N118" s="1"/>
  <c r="M119"/>
  <c r="N119" s="1"/>
  <c r="M120"/>
  <c r="N120" s="1"/>
  <c r="L120" s="1"/>
  <c r="M121"/>
  <c r="N121" s="1"/>
  <c r="M122"/>
  <c r="M123"/>
  <c r="N123" s="1"/>
  <c r="M124"/>
  <c r="N124" s="1"/>
  <c r="M125"/>
  <c r="N125" s="1"/>
  <c r="M126"/>
  <c r="M127"/>
  <c r="N127" s="1"/>
  <c r="M128"/>
  <c r="N128" s="1"/>
  <c r="M129"/>
  <c r="N129" s="1"/>
  <c r="M130"/>
  <c r="N130" s="1"/>
  <c r="M131"/>
  <c r="N131" s="1"/>
  <c r="M132"/>
  <c r="N132" s="1"/>
  <c r="M133"/>
  <c r="N133" s="1"/>
  <c r="M134"/>
  <c r="M135"/>
  <c r="N135" s="1"/>
  <c r="M136"/>
  <c r="M137"/>
  <c r="N137" s="1"/>
  <c r="M138"/>
  <c r="M139"/>
  <c r="N139" s="1"/>
  <c r="M140"/>
  <c r="N140" s="1"/>
  <c r="M141"/>
  <c r="N141" s="1"/>
  <c r="M142"/>
  <c r="N142" s="1"/>
  <c r="M143"/>
  <c r="N143" s="1"/>
  <c r="M144"/>
  <c r="N144" s="1"/>
  <c r="M145"/>
  <c r="M146"/>
  <c r="N146" s="1"/>
  <c r="M147"/>
  <c r="N147" s="1"/>
  <c r="M148"/>
  <c r="M149"/>
  <c r="N149" s="1"/>
  <c r="M150"/>
  <c r="M151"/>
  <c r="N151" s="1"/>
  <c r="M152"/>
  <c r="M153"/>
  <c r="N153" s="1"/>
  <c r="M154"/>
  <c r="M155"/>
  <c r="N155" s="1"/>
  <c r="M156"/>
  <c r="N156" s="1"/>
  <c r="M157"/>
  <c r="N157" s="1"/>
  <c r="M158"/>
  <c r="N158" s="1"/>
  <c r="M159"/>
  <c r="N159" s="1"/>
  <c r="M160"/>
  <c r="M161"/>
  <c r="N161" s="1"/>
  <c r="M162"/>
  <c r="N162" s="1"/>
  <c r="M163"/>
  <c r="N163" s="1"/>
  <c r="M164"/>
  <c r="M165"/>
  <c r="N165" s="1"/>
  <c r="M166"/>
  <c r="M167"/>
  <c r="N167" s="1"/>
  <c r="M168"/>
  <c r="M169"/>
  <c r="N169" s="1"/>
  <c r="M171"/>
  <c r="N171" s="1"/>
  <c r="M172"/>
  <c r="M173"/>
  <c r="N173" s="1"/>
  <c r="M174"/>
  <c r="N174" s="1"/>
  <c r="M99"/>
  <c r="N99" s="1"/>
  <c r="M100"/>
  <c r="N100" s="1"/>
  <c r="M101"/>
  <c r="N101" s="1"/>
  <c r="M102"/>
  <c r="N102" s="1"/>
  <c r="M103"/>
  <c r="N103" s="1"/>
  <c r="M104"/>
  <c r="N104" s="1"/>
  <c r="M105"/>
  <c r="N105" s="1"/>
  <c r="M106"/>
  <c r="N106" s="1"/>
  <c r="M107"/>
  <c r="N107" s="1"/>
  <c r="M108"/>
  <c r="N108" s="1"/>
  <c r="M98"/>
  <c r="N98" s="1"/>
  <c r="M97"/>
  <c r="N97" s="1"/>
  <c r="L97" s="1"/>
  <c r="M96"/>
  <c r="N96" s="1"/>
  <c r="M95"/>
  <c r="N95" s="1"/>
  <c r="M94"/>
  <c r="N94" s="1"/>
  <c r="M93"/>
  <c r="N93" s="1"/>
  <c r="M92"/>
  <c r="N92" s="1"/>
  <c r="M91"/>
  <c r="N91" s="1"/>
  <c r="L91" s="1"/>
  <c r="M90"/>
  <c r="N90" s="1"/>
  <c r="M89"/>
  <c r="N89" s="1"/>
  <c r="M88"/>
  <c r="N88" s="1"/>
  <c r="M87"/>
  <c r="N87" s="1"/>
  <c r="M86"/>
  <c r="N86" s="1"/>
  <c r="M85"/>
  <c r="N85" s="1"/>
  <c r="M84"/>
  <c r="N84" s="1"/>
  <c r="M83"/>
  <c r="M82"/>
  <c r="N82" s="1"/>
  <c r="M81"/>
  <c r="N81" s="1"/>
  <c r="M80"/>
  <c r="N80" s="1"/>
  <c r="M79"/>
  <c r="N79" s="1"/>
  <c r="M78"/>
  <c r="N78" s="1"/>
  <c r="M77"/>
  <c r="M76"/>
  <c r="N76" s="1"/>
  <c r="M75"/>
  <c r="N75" s="1"/>
  <c r="M74"/>
  <c r="N74" s="1"/>
  <c r="M73"/>
  <c r="N73" s="1"/>
  <c r="L73" s="1"/>
  <c r="M72"/>
  <c r="N72" s="1"/>
  <c r="M71"/>
  <c r="N71" s="1"/>
  <c r="L71" s="1"/>
  <c r="M70"/>
  <c r="N70" s="1"/>
  <c r="M69"/>
  <c r="N69" s="1"/>
  <c r="M68"/>
  <c r="N68" s="1"/>
  <c r="M67"/>
  <c r="N67" s="1"/>
  <c r="M66"/>
  <c r="N66" s="1"/>
  <c r="M65"/>
  <c r="N65" s="1"/>
  <c r="L65" s="1"/>
  <c r="M64"/>
  <c r="N64" s="1"/>
  <c r="M63"/>
  <c r="N63" s="1"/>
  <c r="M62"/>
  <c r="N62" s="1"/>
  <c r="M61"/>
  <c r="N61" s="1"/>
  <c r="M60"/>
  <c r="N60" s="1"/>
  <c r="M59"/>
  <c r="N59" s="1"/>
  <c r="M58"/>
  <c r="N58" s="1"/>
  <c r="M57"/>
  <c r="N57" s="1"/>
  <c r="M56"/>
  <c r="N56" s="1"/>
  <c r="M55"/>
  <c r="N55" s="1"/>
  <c r="M54"/>
  <c r="N54" s="1"/>
  <c r="M53"/>
  <c r="N53" s="1"/>
  <c r="M52"/>
  <c r="N52" s="1"/>
  <c r="M51"/>
  <c r="N51" s="1"/>
  <c r="M49"/>
  <c r="N49" s="1"/>
  <c r="M48"/>
  <c r="N48" s="1"/>
  <c r="M47"/>
  <c r="N47" s="1"/>
  <c r="M46"/>
  <c r="N46" s="1"/>
  <c r="M45"/>
  <c r="N45" s="1"/>
  <c r="M44"/>
  <c r="N44" s="1"/>
  <c r="M43"/>
  <c r="N43" s="1"/>
  <c r="M40"/>
  <c r="N40" s="1"/>
  <c r="M39"/>
  <c r="N39" s="1"/>
  <c r="M38"/>
  <c r="N38" s="1"/>
  <c r="M37"/>
  <c r="N37" s="1"/>
  <c r="L74" l="1"/>
  <c r="R58" i="1" s="1"/>
  <c r="V58" s="1"/>
  <c r="L68" i="2"/>
  <c r="L80"/>
  <c r="L45"/>
  <c r="V37" i="1"/>
  <c r="R37"/>
  <c r="N42" i="2"/>
  <c r="L42" s="1"/>
  <c r="L41"/>
  <c r="L40"/>
  <c r="L52"/>
  <c r="L94"/>
  <c r="L37"/>
  <c r="L131"/>
  <c r="L125"/>
  <c r="L102"/>
  <c r="L70"/>
  <c r="L121"/>
  <c r="L60"/>
  <c r="L108"/>
  <c r="L51"/>
  <c r="L57"/>
  <c r="N168"/>
  <c r="L168" s="1"/>
  <c r="N152"/>
  <c r="L152" s="1"/>
  <c r="R83" i="1" s="1"/>
  <c r="V83" s="1"/>
  <c r="N138" i="2"/>
  <c r="L138" s="1"/>
  <c r="N122"/>
  <c r="L122" s="1"/>
  <c r="L104"/>
  <c r="L100"/>
  <c r="L170"/>
  <c r="L158"/>
  <c r="R88" i="1" s="1"/>
  <c r="V88" s="1"/>
  <c r="L143" i="2"/>
  <c r="L128"/>
  <c r="L124"/>
  <c r="L117"/>
  <c r="L49"/>
  <c r="R47" i="1" s="1"/>
  <c r="V47" s="1"/>
  <c r="N77" i="2"/>
  <c r="L77" s="1"/>
  <c r="N83"/>
  <c r="L83" s="1"/>
  <c r="N166"/>
  <c r="L166" s="1"/>
  <c r="N150"/>
  <c r="L150" s="1"/>
  <c r="N136"/>
  <c r="L136" s="1"/>
  <c r="N126"/>
  <c r="L126" s="1"/>
  <c r="L103"/>
  <c r="L99"/>
  <c r="L169"/>
  <c r="L157"/>
  <c r="L139"/>
  <c r="R78" i="1" s="1"/>
  <c r="V78" s="1"/>
  <c r="L127" i="2"/>
  <c r="L123"/>
  <c r="L119"/>
  <c r="L111"/>
  <c r="L174"/>
  <c r="R96" i="1" s="1"/>
  <c r="V96" s="1"/>
  <c r="L173" i="2"/>
  <c r="N172"/>
  <c r="L172" s="1"/>
  <c r="L171"/>
  <c r="L167"/>
  <c r="L165"/>
  <c r="R93" i="1" s="1"/>
  <c r="V93" s="1"/>
  <c r="N164" i="2"/>
  <c r="L164" s="1"/>
  <c r="R92" i="1" s="1"/>
  <c r="V92" s="1"/>
  <c r="L163" i="2"/>
  <c r="L162"/>
  <c r="L161"/>
  <c r="N160"/>
  <c r="L160" s="1"/>
  <c r="L159"/>
  <c r="R89" i="1" s="1"/>
  <c r="V89" s="1"/>
  <c r="L156" i="2"/>
  <c r="L155"/>
  <c r="R86" i="1" s="1"/>
  <c r="V86" s="1"/>
  <c r="N154" i="2"/>
  <c r="L154" s="1"/>
  <c r="R85" i="1" s="1"/>
  <c r="V85" s="1"/>
  <c r="L153" i="2"/>
  <c r="R84" i="1" s="1"/>
  <c r="V84" s="1"/>
  <c r="L149" i="2"/>
  <c r="L151"/>
  <c r="N148"/>
  <c r="L148" s="1"/>
  <c r="L147"/>
  <c r="L146"/>
  <c r="N145"/>
  <c r="L145" s="1"/>
  <c r="L144"/>
  <c r="L142"/>
  <c r="L141"/>
  <c r="L140"/>
  <c r="R79" i="1" s="1"/>
  <c r="V79" s="1"/>
  <c r="L137" i="2"/>
  <c r="R77" i="1" s="1"/>
  <c r="V77" s="1"/>
  <c r="L135" i="2"/>
  <c r="N134"/>
  <c r="L134" s="1"/>
  <c r="L133"/>
  <c r="L132"/>
  <c r="L130"/>
  <c r="L129"/>
  <c r="L118"/>
  <c r="L116"/>
  <c r="L115"/>
  <c r="N114"/>
  <c r="L114" s="1"/>
  <c r="L113"/>
  <c r="L112"/>
  <c r="N110"/>
  <c r="L110" s="1"/>
  <c r="R69" i="1" s="1"/>
  <c r="V69" s="1"/>
  <c r="L109" i="2"/>
  <c r="L107"/>
  <c r="L106"/>
  <c r="L105"/>
  <c r="L101"/>
  <c r="L98"/>
  <c r="L96"/>
  <c r="L95"/>
  <c r="L93"/>
  <c r="L92"/>
  <c r="L90"/>
  <c r="L89"/>
  <c r="L88"/>
  <c r="L87"/>
  <c r="L86"/>
  <c r="L85"/>
  <c r="R62" i="1" s="1"/>
  <c r="V62" s="1"/>
  <c r="L84" i="2"/>
  <c r="L82"/>
  <c r="R60" i="1" s="1"/>
  <c r="V60" s="1"/>
  <c r="L81" i="2"/>
  <c r="L79"/>
  <c r="L78"/>
  <c r="L76"/>
  <c r="L75"/>
  <c r="L72"/>
  <c r="R57" i="1" s="1"/>
  <c r="V57" s="1"/>
  <c r="L69" i="2"/>
  <c r="L67"/>
  <c r="L66"/>
  <c r="R55" i="1" s="1"/>
  <c r="V55" s="1"/>
  <c r="L64" i="2"/>
  <c r="L63"/>
  <c r="L62"/>
  <c r="L61"/>
  <c r="L59"/>
  <c r="L58"/>
  <c r="R53" i="1" s="1"/>
  <c r="V53" s="1"/>
  <c r="L56" i="2"/>
  <c r="L55"/>
  <c r="R51" i="1" s="1"/>
  <c r="V51" s="1"/>
  <c r="L54" i="2"/>
  <c r="L53"/>
  <c r="L48"/>
  <c r="L47"/>
  <c r="L46"/>
  <c r="L44"/>
  <c r="L43"/>
  <c r="L39"/>
  <c r="L38"/>
  <c r="R80" i="1" l="1"/>
  <c r="V80" s="1"/>
  <c r="R45"/>
  <c r="V45" s="1"/>
  <c r="R64"/>
  <c r="V64" s="1"/>
  <c r="R50"/>
  <c r="V50" s="1"/>
  <c r="R91"/>
  <c r="V91" s="1"/>
  <c r="R67"/>
  <c r="V67" s="1"/>
  <c r="R66"/>
  <c r="V66" s="1"/>
  <c r="R74"/>
  <c r="V74" s="1"/>
  <c r="R68"/>
  <c r="V68" s="1"/>
  <c r="R73"/>
  <c r="V73" s="1"/>
  <c r="R46"/>
  <c r="V46" s="1"/>
  <c r="R90"/>
  <c r="V90" s="1"/>
  <c r="R87"/>
  <c r="V87" s="1"/>
  <c r="R95"/>
  <c r="V95" s="1"/>
  <c r="R94"/>
  <c r="V94" s="1"/>
  <c r="R82"/>
  <c r="V82" s="1"/>
  <c r="R81"/>
  <c r="V81" s="1"/>
  <c r="R76"/>
  <c r="V76" s="1"/>
  <c r="R75"/>
  <c r="V75" s="1"/>
  <c r="R72"/>
  <c r="V72" s="1"/>
  <c r="R71"/>
  <c r="V71" s="1"/>
  <c r="R70"/>
  <c r="V70" s="1"/>
  <c r="R65"/>
  <c r="V65" s="1"/>
  <c r="R63"/>
  <c r="V63" s="1"/>
  <c r="R61"/>
  <c r="V61" s="1"/>
  <c r="R59"/>
  <c r="V59" s="1"/>
  <c r="R56"/>
  <c r="V56" s="1"/>
  <c r="R54"/>
  <c r="V54" s="1"/>
  <c r="R52"/>
  <c r="V52" s="1"/>
  <c r="R49"/>
  <c r="V49" s="1"/>
  <c r="R44"/>
  <c r="V44" s="1"/>
  <c r="R43"/>
  <c r="V43" s="1"/>
  <c r="R42"/>
  <c r="V42" s="1"/>
  <c r="O29"/>
  <c r="N29"/>
  <c r="M29"/>
  <c r="L29"/>
  <c r="I17" i="3"/>
  <c r="M15" i="2"/>
  <c r="M17"/>
  <c r="N17" s="1"/>
  <c r="L17" s="1"/>
  <c r="R25" i="1" s="1"/>
  <c r="V25" s="1"/>
  <c r="M16" i="2"/>
  <c r="N16" s="1"/>
  <c r="L16" l="1"/>
  <c r="R24" i="1" s="1"/>
  <c r="V24" s="1"/>
  <c r="N15" i="2"/>
  <c r="L15" s="1"/>
  <c r="R23" i="1" s="1"/>
  <c r="V23" s="1"/>
  <c r="L18" i="2"/>
  <c r="R26" i="1" s="1"/>
  <c r="V26" s="1"/>
  <c r="O10" i="2"/>
  <c r="O11"/>
  <c r="O12"/>
  <c r="O13"/>
  <c r="O14"/>
  <c r="M14"/>
  <c r="N14" s="1"/>
  <c r="M7"/>
  <c r="M8"/>
  <c r="N8" s="1"/>
  <c r="M9"/>
  <c r="N9" s="1"/>
  <c r="M10"/>
  <c r="N10" s="1"/>
  <c r="M11"/>
  <c r="N11" s="1"/>
  <c r="M12"/>
  <c r="M13"/>
  <c r="M6"/>
  <c r="M21" l="1"/>
  <c r="N21" s="1"/>
  <c r="N12"/>
  <c r="L12" s="1"/>
  <c r="R20" i="1" s="1"/>
  <c r="V20" s="1"/>
  <c r="N13" i="2"/>
  <c r="L13" s="1"/>
  <c r="R21" i="1" s="1"/>
  <c r="V21" s="1"/>
  <c r="L11" i="2"/>
  <c r="R19" i="1" s="1"/>
  <c r="V19" s="1"/>
  <c r="L14" i="2"/>
  <c r="R22" i="1" s="1"/>
  <c r="V22" s="1"/>
  <c r="N6" i="2"/>
  <c r="N7"/>
  <c r="L10"/>
  <c r="R18" i="1" s="1"/>
  <c r="V18" s="1"/>
  <c r="M50" i="2"/>
  <c r="N50" s="1"/>
  <c r="L21" l="1"/>
  <c r="L50"/>
  <c r="R48" i="1" s="1"/>
  <c r="V48" s="1"/>
  <c r="K20" i="3" l="1"/>
  <c r="J20"/>
  <c r="G20"/>
  <c r="F20"/>
  <c r="E20"/>
  <c r="I20"/>
  <c r="H20"/>
  <c r="O36" i="2"/>
  <c r="M36"/>
  <c r="O35"/>
  <c r="M35"/>
  <c r="M34"/>
  <c r="N34" s="1"/>
  <c r="O33"/>
  <c r="M33"/>
  <c r="N33" s="1"/>
  <c r="O32"/>
  <c r="M32"/>
  <c r="N32" s="1"/>
  <c r="O31"/>
  <c r="M31"/>
  <c r="O29"/>
  <c r="O28"/>
  <c r="O27"/>
  <c r="O26"/>
  <c r="O25"/>
  <c r="O24"/>
  <c r="O23"/>
  <c r="O9"/>
  <c r="L9" s="1"/>
  <c r="O8"/>
  <c r="L8" s="1"/>
  <c r="O7"/>
  <c r="L7" s="1"/>
  <c r="O6"/>
  <c r="U37" i="1"/>
  <c r="U98" s="1"/>
  <c r="T37"/>
  <c r="T98" s="1"/>
  <c r="S37"/>
  <c r="S98" s="1"/>
  <c r="O37"/>
  <c r="N37"/>
  <c r="M37"/>
  <c r="M98" s="1"/>
  <c r="L37"/>
  <c r="D18" i="3" s="1"/>
  <c r="D17"/>
  <c r="O30" i="2" l="1"/>
  <c r="L6"/>
  <c r="R14" i="1" s="1"/>
  <c r="O21" i="2"/>
  <c r="O175"/>
  <c r="M175"/>
  <c r="N31"/>
  <c r="L31" s="1"/>
  <c r="O98" i="1"/>
  <c r="N98"/>
  <c r="N36" i="2"/>
  <c r="L34"/>
  <c r="L33"/>
  <c r="R40" i="1" s="1"/>
  <c r="V40" s="1"/>
  <c r="L32" i="2"/>
  <c r="R39" i="1" s="1"/>
  <c r="V39" s="1"/>
  <c r="D20" i="3"/>
  <c r="L98" i="1"/>
  <c r="N35" i="2"/>
  <c r="L35" s="1"/>
  <c r="R15" i="1"/>
  <c r="V15" s="1"/>
  <c r="R16"/>
  <c r="V16" s="1"/>
  <c r="R17"/>
  <c r="V17" s="1"/>
  <c r="R29" l="1"/>
  <c r="R38"/>
  <c r="M176" i="2"/>
  <c r="N175"/>
  <c r="M17" i="3"/>
  <c r="L36" i="2"/>
  <c r="R41" i="1" s="1"/>
  <c r="V41" s="1"/>
  <c r="V14"/>
  <c r="V29" s="1"/>
  <c r="L175" i="2" l="1"/>
  <c r="M19" i="3" s="1"/>
  <c r="N19" s="1"/>
  <c r="V38" i="1"/>
  <c r="R97"/>
  <c r="N176" i="2"/>
  <c r="M18" i="3"/>
  <c r="N18" s="1"/>
  <c r="N17"/>
  <c r="L176" i="2" l="1"/>
  <c r="R98" i="1"/>
  <c r="M20" i="3"/>
  <c r="N20" s="1"/>
  <c r="V97" i="1" l="1"/>
  <c r="V98" s="1"/>
</calcChain>
</file>

<file path=xl/sharedStrings.xml><?xml version="1.0" encoding="utf-8"?>
<sst xmlns="http://schemas.openxmlformats.org/spreadsheetml/2006/main" count="1165" uniqueCount="153">
  <si>
    <t>УТВЕРЖДЕН</t>
  </si>
  <si>
    <t>постановлением администрации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</si>
  <si>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</si>
  <si>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Таблица 1</t>
  </si>
  <si>
    <t>Перечень многоквартирных домов которые подлежат капитальному ремонту</t>
  </si>
  <si>
    <t>Код МКД*</t>
  </si>
  <si>
    <t xml:space="preserve">№ п/п
</t>
  </si>
  <si>
    <t>Год проведения работ</t>
  </si>
  <si>
    <t>Наименование муниципального образования</t>
  </si>
  <si>
    <t>Адрес МКД</t>
  </si>
  <si>
    <t>Способ формирования фонда капитального ремонта**</t>
  </si>
  <si>
    <t>Год ввода в эксплуата-цию</t>
  </si>
  <si>
    <t>Год последнего капитального ремонта</t>
  </si>
  <si>
    <t>Сведения об объектах культурного наследия (ОКН)</t>
  </si>
  <si>
    <t>Общая площадь МКД</t>
  </si>
  <si>
    <t>Всего</t>
  </si>
  <si>
    <t>количество жителей</t>
  </si>
  <si>
    <t>количество этажей</t>
  </si>
  <si>
    <t>количество подъездов</t>
  </si>
  <si>
    <t>Стоимость капитального ремонта всего</t>
  </si>
  <si>
    <t>Плановая дата завершения работ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</si>
  <si>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</si>
  <si>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</si>
  <si>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</si>
  <si>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 xml:space="preserve">в том числе жилых помещений, находящихся в собственности </t>
  </si>
  <si>
    <t>всего: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</si>
  <si>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</si>
  <si>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</si>
  <si>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</si>
  <si>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</si>
  <si>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Ипатовский муниципальный округ</t>
  </si>
  <si>
    <t>нет</t>
  </si>
  <si>
    <t>Итого Ипатовский муниципальный округ</t>
  </si>
  <si>
    <t>Реестр многоквартирных домов по видам работ по капитальному ремонту,    установленных частью 1 статьи 166 Жилищного кодекса Российской Федерации,    
 а также нормативно-правовым актом субъекта Российской Федерации</t>
  </si>
  <si>
    <t>Таблица 2</t>
  </si>
  <si>
    <t>код МКД*</t>
  </si>
  <si>
    <t>код конструк-
тивного элемента***</t>
  </si>
  <si>
    <t>Наименование муниципального образвания</t>
  </si>
  <si>
    <t>Способ формирования фонда капитального ремонта*</t>
  </si>
  <si>
    <t>Вид работ</t>
  </si>
  <si>
    <t>Объем конструктивного элемента</t>
  </si>
  <si>
    <t>Еденица измерения</t>
  </si>
  <si>
    <t>Размер предельной стоимости услуг и (или) работ по капитальному ремонту общего имущества в соответствии с нормативно-правовым актом Правительства Ставропольского края</t>
  </si>
  <si>
    <t>Стоимость всего</t>
  </si>
  <si>
    <t>СтоимостьСМР</t>
  </si>
  <si>
    <t>Стоимость строительного контроля</t>
  </si>
  <si>
    <t>Стоимость разработки проектной документации****</t>
  </si>
  <si>
    <t>ремонт крыши</t>
  </si>
  <si>
    <t>м2</t>
  </si>
  <si>
    <t>пм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</si>
  <si>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</si>
  <si>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</si>
  <si>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</si>
  <si>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</si>
  <si>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</si>
  <si>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</si>
  <si>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</si>
  <si>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</si>
  <si>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</si>
  <si>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</si>
  <si>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</si>
  <si>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</si>
  <si>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 xml:space="preserve">ед. </t>
  </si>
  <si>
    <t>руб.</t>
  </si>
  <si>
    <t>Итого  2026 год</t>
  </si>
  <si>
    <t>г. Ипатово, ул. Ленинградская, д. 58</t>
  </si>
  <si>
    <t>г. Ипатово, ул. Первомайская, д. 54</t>
  </si>
  <si>
    <t>г. Ипатово, ул. Юбилейная, д. 4</t>
  </si>
  <si>
    <t>г.Ипатово, ул. Ленина, д. 120/1</t>
  </si>
  <si>
    <t>г.Ипатово, ул. Ленина, д. 122</t>
  </si>
  <si>
    <t>г.Ипатово, ул. Юбилейная, д. 1</t>
  </si>
  <si>
    <t>г.Ипатово, ул. Юбилейная, д. 8</t>
  </si>
  <si>
    <t>г.Ипатово, ул. Орджоникидзе, д. 68</t>
  </si>
  <si>
    <t>г.Ипатово, ул. Орджоникидзе, д. 64</t>
  </si>
  <si>
    <t>Итого 2027 год</t>
  </si>
  <si>
    <t>Итого 2028 год</t>
  </si>
  <si>
    <t>Итого 2026 год</t>
  </si>
  <si>
    <t>г.Ипатово, ул.Циолковского, д.8</t>
  </si>
  <si>
    <t>г.Ипатово, ул.Циолковского, д.9</t>
  </si>
  <si>
    <t>п.Советское Руно, ул.Квартальная, д.21</t>
  </si>
  <si>
    <t>с.Лиман, ул.Ленина, д.68</t>
  </si>
  <si>
    <t>ремонт внутридомовой инженерной системы водоотведения</t>
  </si>
  <si>
    <t>ремонт фасада</t>
  </si>
  <si>
    <t>п. Большевик, ул. Ипатовская, д.4</t>
  </si>
  <si>
    <t>п. Большевик, ул. Ипатовская, д.6</t>
  </si>
  <si>
    <t>установка прибора учета холодного водоснабжения</t>
  </si>
  <si>
    <t xml:space="preserve"> ремонт подвального помещения</t>
  </si>
  <si>
    <t>шт</t>
  </si>
  <si>
    <t>п. Большевик, ул. Ипатовская, д.8</t>
  </si>
  <si>
    <t>ремонт внутридомовой инженерной системы холодного водоснабжения</t>
  </si>
  <si>
    <t>ремонт внутридомовой инженерной системы теплоснабжения</t>
  </si>
  <si>
    <t>ремонт внутридомовой инженерной системы электроснабжения</t>
  </si>
  <si>
    <t>ремонт внутридомовой инженерной системы газоснабжения</t>
  </si>
  <si>
    <t>п. Большевик, ул. Ленина, д.10</t>
  </si>
  <si>
    <t>п. Большевик, ул. Ленина, д.12</t>
  </si>
  <si>
    <t>п. Большевик, ул. Ленина, д.14</t>
  </si>
  <si>
    <t>п. Большевик, ул. Ленина, д.14/1</t>
  </si>
  <si>
    <t>п. Большевик, ул. Ленина, д.5</t>
  </si>
  <si>
    <t>ремонт подвального помещения</t>
  </si>
  <si>
    <t>п. Большевик, ул. Ленина, д.7</t>
  </si>
  <si>
    <t>п. Большевик, ул. Ленина, д.9</t>
  </si>
  <si>
    <t>п. Большевик, ул. Ленина, д.9/1</t>
  </si>
  <si>
    <t>п. Большевик, ул. Советская, д.11</t>
  </si>
  <si>
    <t>п. Большевик, ул. Советская, д.13</t>
  </si>
  <si>
    <t>п. Большевик, ул. Советская, д.15</t>
  </si>
  <si>
    <t>ремонт фундамента</t>
  </si>
  <si>
    <t>п. Большевик, ул. Советская, д.17</t>
  </si>
  <si>
    <t>п. Большевик, ул. Ставропольская, д.2</t>
  </si>
  <si>
    <t>п. Большевик, ул. Ставропольская, д.3</t>
  </si>
  <si>
    <t>п. Большевик, ул. Ставропольская, д.5</t>
  </si>
  <si>
    <t>п. Большевик, ул. Ставропольская, д.7</t>
  </si>
  <si>
    <t>с.Бурукшун, ул. Советская, д.9</t>
  </si>
  <si>
    <t>г.Ипатово, ул.Вокзальная, д.74</t>
  </si>
  <si>
    <t>г.Ипатово, ул.Гагарина, д.62</t>
  </si>
  <si>
    <t>г.Ипатово, ул.Гагарина, д.66</t>
  </si>
  <si>
    <t>г.Ипатово, ул.Гагарина, д.70</t>
  </si>
  <si>
    <t>г.Ипатово, ул.Железнодорожная, д.83</t>
  </si>
  <si>
    <t>г.Ипатово, ул.Железнодорожная, д.87</t>
  </si>
  <si>
    <t>г.Ипатово, ул.Железнодорожная, д.89</t>
  </si>
  <si>
    <t>г.Ипатово, ул.Ленинградская, д.7</t>
  </si>
  <si>
    <t>г.Ипатово, ул.Ленинградская, д.9</t>
  </si>
  <si>
    <t>г.Ипатово, ул.Орджоникидзе, д.101</t>
  </si>
  <si>
    <t>г.Ипатово, ул.Орджоникидзе, д.103</t>
  </si>
  <si>
    <t>г.Ипатово, ул.Орджоникидзе, д.107</t>
  </si>
  <si>
    <t>г.Ипатово, ул.Орджоникидзе, д.62</t>
  </si>
  <si>
    <t>г.Ипатово, ул.Первомайская, д.39</t>
  </si>
  <si>
    <t>г.Ипатово, ул.Первомайская, д.41</t>
  </si>
  <si>
    <t>г.Ипатово, ул.Первомайская, д.44</t>
  </si>
  <si>
    <t>г.Ипатово, ул.Первомайская, д.46</t>
  </si>
  <si>
    <t>г.Ипатово, ул.Первомайская, д.50</t>
  </si>
  <si>
    <t>г.Ипатово, ул.Профсоюзная, д.38</t>
  </si>
  <si>
    <t>г.Ипатово, ул.Профсоюзная, д.40</t>
  </si>
  <si>
    <t>г.Ипатово, ул.Свердлова, д.39</t>
  </si>
  <si>
    <t>г.Ипатово, ул.Циолковского, д.11</t>
  </si>
  <si>
    <t>г.Ипатово, ул.Циолковского, д.14</t>
  </si>
  <si>
    <t>г.Ипатово, ул.Циолковского, д.16</t>
  </si>
  <si>
    <t>г.Ипатово, ул.Циолковского, д.18</t>
  </si>
  <si>
    <t>г.Ипатово, ул.Циолковского, д.4</t>
  </si>
  <si>
    <t>г.Ипатово, ул.Юбилейная, д.7</t>
  </si>
  <si>
    <t>п.Красочный, ул.Квартальная, д.10</t>
  </si>
  <si>
    <t>п.Красочный, ул.Квартальная, д.11</t>
  </si>
  <si>
    <t>п.Красочный, ул.Квартальная, д.12</t>
  </si>
  <si>
    <t>п.Красочный, ул.Квартальная, д.3</t>
  </si>
  <si>
    <t>п.Красочный, ул.Квартальная, д.6</t>
  </si>
  <si>
    <t>п.Красочный, ул.Квартальная, д.8</t>
  </si>
  <si>
    <t>п.Красочный, ул.Первомайская, д.2</t>
  </si>
  <si>
    <t>п.Красочный, ул.Садовая, д.2</t>
  </si>
  <si>
    <t>с.Лиман, пер.60 лет ВЛКСМ, д.1</t>
  </si>
  <si>
    <t>п.Советское Руно, ул.Квартальная, д.22</t>
  </si>
  <si>
    <t>п. Большевик, ул. Ленина, д.12/1</t>
  </si>
  <si>
    <t>Ипатовского муниципального округа</t>
  </si>
  <si>
    <t>расположенных на территории муниципального образования Ипатовского муниципального округа Ставропольского края, на 2026 - 2028 годы</t>
  </si>
  <si>
    <t>Ставропольского края
от 27 мая 2025 г. № 543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</si>
</sst>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mm/yyyy"/>
    <numFmt numFmtId="166" formatCode="000000000"/>
  </numFmts>
  <fonts count="23">
    <font>
      <sz val="11"/>
      <color theme="1"/>
      <name val="Times New Roman"/>
    </font>
    <font>
      <sz val="11"/>
      <color theme="1"/>
      <name val="Calibri"/>
      <scheme val="minor"/>
    </font>
    <font>
      <sz val="10"/>
      <name val="Arial"/>
    </font>
    <font>
      <sz val="11"/>
      <color theme="1"/>
      <name val="Calibri"/>
    </font>
    <font>
      <b/>
      <sz val="11"/>
      <color theme="1"/>
      <name val="Times New Roman"/>
    </font>
    <font>
      <b/>
      <sz val="14"/>
      <color indexed="64"/>
      <name val="Times New Roman"/>
    </font>
    <font>
      <sz val="14"/>
      <color indexed="64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b/>
      <sz val="10"/>
      <color theme="1"/>
      <name val="Times New Roman"/>
    </font>
    <font>
      <b/>
      <sz val="11"/>
      <name val="Times New Roman"/>
    </font>
    <font>
      <sz val="11"/>
      <name val="Times New Roman"/>
    </font>
    <font>
      <sz val="10"/>
      <color indexed="64"/>
      <name val="Times New Roman"/>
    </font>
    <font>
      <b/>
      <sz val="16"/>
      <color theme="1"/>
      <name val="Times New Roman"/>
    </font>
    <font>
      <b/>
      <sz val="18"/>
      <color theme="1"/>
      <name val="Times New Roman"/>
    </font>
    <font>
      <b/>
      <sz val="14"/>
      <name val="Times New Roman"/>
    </font>
    <font>
      <b/>
      <sz val="11"/>
      <color indexed="64"/>
      <name val="Times New Roman"/>
    </font>
    <font>
      <sz val="11"/>
      <color theme="1"/>
      <name val="Times New Roman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4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" fillId="0" borderId="0"/>
    <xf numFmtId="0" fontId="1" fillId="0" borderId="0"/>
    <xf numFmtId="0" fontId="17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Protection="0"/>
    <xf numFmtId="164" fontId="1" fillId="0" borderId="0" applyFont="0" applyFill="0" applyBorder="0" applyProtection="0"/>
  </cellStyleXfs>
  <cellXfs count="15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/>
    <xf numFmtId="4" fontId="0" fillId="0" borderId="0" xfId="0" applyNumberForma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3" fontId="4" fillId="0" borderId="0" xfId="1" applyNumberFormat="1" applyFont="1" applyAlignment="1">
      <alignment horizontal="right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5" fillId="0" borderId="0" xfId="19" applyFont="1"/>
    <xf numFmtId="4" fontId="6" fillId="0" borderId="0" xfId="19" applyNumberFormat="1" applyFont="1" applyAlignment="1">
      <alignment horizontal="center"/>
    </xf>
    <xf numFmtId="4" fontId="7" fillId="0" borderId="0" xfId="1" applyNumberFormat="1" applyFont="1"/>
    <xf numFmtId="4" fontId="8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" fontId="0" fillId="0" borderId="0" xfId="1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textRotation="90" wrapText="1"/>
    </xf>
    <xf numFmtId="4" fontId="10" fillId="0" borderId="6" xfId="2" applyNumberFormat="1" applyFont="1" applyBorder="1" applyAlignment="1">
      <alignment horizontal="center" vertical="center" textRotation="90" wrapText="1"/>
    </xf>
    <xf numFmtId="0" fontId="0" fillId="0" borderId="6" xfId="0" applyBorder="1"/>
    <xf numFmtId="0" fontId="0" fillId="0" borderId="6" xfId="0" applyBorder="1" applyAlignment="1">
      <alignment horizontal="center"/>
    </xf>
    <xf numFmtId="14" fontId="0" fillId="2" borderId="6" xfId="0" applyNumberFormat="1" applyFill="1" applyBorder="1" applyAlignment="1">
      <alignment horizontal="center" vertical="center"/>
    </xf>
    <xf numFmtId="2" fontId="0" fillId="0" borderId="6" xfId="0" applyNumberFormat="1" applyBorder="1"/>
    <xf numFmtId="4" fontId="11" fillId="0" borderId="6" xfId="2" applyNumberFormat="1" applyFont="1" applyBorder="1" applyAlignment="1">
      <alignment horizontal="center" vertical="center" wrapText="1"/>
    </xf>
    <xf numFmtId="14" fontId="0" fillId="0" borderId="6" xfId="0" applyNumberFormat="1" applyBorder="1"/>
    <xf numFmtId="0" fontId="0" fillId="0" borderId="3" xfId="0" applyBorder="1"/>
    <xf numFmtId="0" fontId="4" fillId="0" borderId="3" xfId="0" applyFont="1" applyBorder="1"/>
    <xf numFmtId="0" fontId="0" fillId="0" borderId="5" xfId="0" applyBorder="1"/>
    <xf numFmtId="14" fontId="0" fillId="0" borderId="6" xfId="0" applyNumberFormat="1" applyBorder="1" applyAlignment="1">
      <alignment horizontal="center" vertical="center"/>
    </xf>
    <xf numFmtId="2" fontId="4" fillId="0" borderId="6" xfId="0" applyNumberFormat="1" applyFont="1" applyBorder="1"/>
    <xf numFmtId="0" fontId="4" fillId="0" borderId="6" xfId="0" applyFont="1" applyBorder="1"/>
    <xf numFmtId="4" fontId="10" fillId="0" borderId="6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2" fillId="0" borderId="6" xfId="1" applyFont="1" applyBorder="1" applyAlignment="1">
      <alignment horizontal="right" vertical="center" wrapText="1"/>
    </xf>
    <xf numFmtId="2" fontId="12" fillId="0" borderId="6" xfId="1" applyNumberFormat="1" applyFont="1" applyBorder="1" applyAlignment="1">
      <alignment horizontal="right" vertical="center" wrapText="1"/>
    </xf>
    <xf numFmtId="0" fontId="4" fillId="0" borderId="5" xfId="0" applyFont="1" applyBorder="1"/>
    <xf numFmtId="14" fontId="0" fillId="2" borderId="6" xfId="0" applyNumberForma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4" fontId="11" fillId="0" borderId="0" xfId="0" applyNumberFormat="1" applyFont="1"/>
    <xf numFmtId="0" fontId="7" fillId="0" borderId="0" xfId="0" applyFont="1"/>
    <xf numFmtId="4" fontId="10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4" fontId="4" fillId="0" borderId="6" xfId="0" applyNumberFormat="1" applyFont="1" applyBorder="1"/>
    <xf numFmtId="0" fontId="11" fillId="0" borderId="6" xfId="0" applyFont="1" applyBorder="1"/>
    <xf numFmtId="2" fontId="11" fillId="0" borderId="6" xfId="0" applyNumberFormat="1" applyFont="1" applyBorder="1"/>
    <xf numFmtId="4" fontId="11" fillId="0" borderId="6" xfId="0" applyNumberFormat="1" applyFont="1" applyBorder="1"/>
    <xf numFmtId="0" fontId="4" fillId="0" borderId="6" xfId="0" applyFont="1" applyBorder="1" applyAlignment="1">
      <alignment horizontal="center"/>
    </xf>
    <xf numFmtId="4" fontId="10" fillId="0" borderId="6" xfId="0" applyNumberFormat="1" applyFont="1" applyBorder="1"/>
    <xf numFmtId="0" fontId="0" fillId="0" borderId="0" xfId="1" applyFont="1"/>
    <xf numFmtId="4" fontId="0" fillId="0" borderId="0" xfId="1" applyNumberFormat="1" applyFont="1"/>
    <xf numFmtId="4" fontId="0" fillId="0" borderId="0" xfId="1" applyNumberFormat="1" applyFont="1" applyAlignment="1">
      <alignment horizontal="right"/>
    </xf>
    <xf numFmtId="0" fontId="0" fillId="0" borderId="0" xfId="1" applyFont="1" applyAlignment="1">
      <alignment horizontal="right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1" fontId="10" fillId="0" borderId="6" xfId="2" applyNumberFormat="1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1" fontId="10" fillId="0" borderId="6" xfId="19" applyNumberFormat="1" applyFont="1" applyBorder="1" applyAlignment="1">
      <alignment horizontal="left"/>
    </xf>
    <xf numFmtId="4" fontId="10" fillId="0" borderId="6" xfId="19" applyNumberFormat="1" applyFont="1" applyBorder="1" applyAlignment="1">
      <alignment horizontal="right"/>
    </xf>
    <xf numFmtId="0" fontId="10" fillId="0" borderId="6" xfId="19" applyFont="1" applyBorder="1" applyAlignment="1">
      <alignment horizontal="right"/>
    </xf>
    <xf numFmtId="4" fontId="10" fillId="0" borderId="6" xfId="2" applyNumberFormat="1" applyFont="1" applyBorder="1" applyAlignment="1">
      <alignment horizontal="right"/>
    </xf>
    <xf numFmtId="0" fontId="10" fillId="2" borderId="6" xfId="19" applyFont="1" applyFill="1" applyBorder="1" applyAlignment="1">
      <alignment horizontal="right"/>
    </xf>
    <xf numFmtId="4" fontId="10" fillId="2" borderId="6" xfId="2" applyNumberFormat="1" applyFont="1" applyFill="1" applyBorder="1" applyAlignment="1">
      <alignment horizontal="right"/>
    </xf>
    <xf numFmtId="4" fontId="10" fillId="0" borderId="6" xfId="2" applyNumberFormat="1" applyFont="1" applyBorder="1"/>
    <xf numFmtId="0" fontId="10" fillId="0" borderId="6" xfId="22" applyNumberFormat="1" applyFont="1" applyBorder="1" applyAlignment="1">
      <alignment horizontal="right"/>
    </xf>
    <xf numFmtId="4" fontId="10" fillId="0" borderId="6" xfId="22" applyNumberFormat="1" applyFont="1" applyBorder="1" applyAlignment="1">
      <alignment horizontal="left" wrapText="1"/>
    </xf>
    <xf numFmtId="4" fontId="10" fillId="0" borderId="6" xfId="22" applyNumberFormat="1" applyFont="1" applyBorder="1" applyAlignment="1">
      <alignment horizontal="right"/>
    </xf>
    <xf numFmtId="3" fontId="10" fillId="0" borderId="6" xfId="22" applyNumberFormat="1" applyFont="1" applyBorder="1" applyAlignment="1">
      <alignment horizontal="right"/>
    </xf>
    <xf numFmtId="3" fontId="10" fillId="2" borderId="6" xfId="22" applyNumberFormat="1" applyFont="1" applyFill="1" applyBorder="1" applyAlignment="1">
      <alignment horizontal="right"/>
    </xf>
    <xf numFmtId="4" fontId="10" fillId="2" borderId="6" xfId="22" applyNumberFormat="1" applyFont="1" applyFill="1" applyBorder="1" applyAlignment="1">
      <alignment horizontal="right"/>
    </xf>
    <xf numFmtId="0" fontId="10" fillId="0" borderId="0" xfId="19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1" applyFont="1" applyAlignment="1">
      <alignment horizontal="left"/>
    </xf>
    <xf numFmtId="0" fontId="0" fillId="2" borderId="0" xfId="1" applyFont="1" applyFill="1"/>
    <xf numFmtId="4" fontId="0" fillId="2" borderId="0" xfId="1" applyNumberFormat="1" applyFont="1" applyFill="1"/>
    <xf numFmtId="0" fontId="0" fillId="0" borderId="0" xfId="0" applyAlignment="1">
      <alignment horizontal="right"/>
    </xf>
    <xf numFmtId="0" fontId="11" fillId="0" borderId="6" xfId="0" applyFont="1" applyFill="1" applyBorder="1"/>
    <xf numFmtId="2" fontId="11" fillId="0" borderId="6" xfId="0" applyNumberFormat="1" applyFont="1" applyFill="1" applyBorder="1"/>
    <xf numFmtId="4" fontId="11" fillId="0" borderId="6" xfId="0" applyNumberFormat="1" applyFont="1" applyFill="1" applyBorder="1"/>
    <xf numFmtId="0" fontId="0" fillId="0" borderId="0" xfId="0" applyFill="1"/>
    <xf numFmtId="0" fontId="0" fillId="0" borderId="6" xfId="0" applyFill="1" applyBorder="1" applyAlignment="1">
      <alignment horizontal="right" vertical="center"/>
    </xf>
    <xf numFmtId="0" fontId="19" fillId="0" borderId="6" xfId="0" applyFont="1" applyBorder="1"/>
    <xf numFmtId="2" fontId="19" fillId="0" borderId="6" xfId="0" applyNumberFormat="1" applyFont="1" applyBorder="1"/>
    <xf numFmtId="0" fontId="18" fillId="0" borderId="6" xfId="0" applyFont="1" applyBorder="1"/>
    <xf numFmtId="2" fontId="19" fillId="0" borderId="6" xfId="0" applyNumberFormat="1" applyFont="1" applyFill="1" applyBorder="1"/>
    <xf numFmtId="4" fontId="20" fillId="0" borderId="6" xfId="0" applyNumberFormat="1" applyFont="1" applyBorder="1"/>
    <xf numFmtId="0" fontId="0" fillId="4" borderId="6" xfId="0" applyFill="1" applyBorder="1"/>
    <xf numFmtId="0" fontId="11" fillId="4" borderId="6" xfId="0" applyFont="1" applyFill="1" applyBorder="1"/>
    <xf numFmtId="0" fontId="19" fillId="4" borderId="6" xfId="0" applyFont="1" applyFill="1" applyBorder="1"/>
    <xf numFmtId="0" fontId="0" fillId="4" borderId="6" xfId="0" applyFill="1" applyBorder="1" applyAlignment="1">
      <alignment horizontal="left"/>
    </xf>
    <xf numFmtId="0" fontId="18" fillId="4" borderId="6" xfId="0" applyFont="1" applyFill="1" applyBorder="1" applyAlignment="1">
      <alignment horizontal="left"/>
    </xf>
    <xf numFmtId="0" fontId="18" fillId="4" borderId="6" xfId="0" applyFont="1" applyFill="1" applyBorder="1"/>
    <xf numFmtId="4" fontId="18" fillId="0" borderId="6" xfId="0" applyNumberFormat="1" applyFont="1" applyBorder="1"/>
    <xf numFmtId="14" fontId="18" fillId="0" borderId="6" xfId="0" applyNumberFormat="1" applyFont="1" applyBorder="1" applyAlignment="1">
      <alignment horizontal="center" vertical="center"/>
    </xf>
    <xf numFmtId="2" fontId="18" fillId="0" borderId="6" xfId="0" applyNumberFormat="1" applyFont="1" applyBorder="1"/>
    <xf numFmtId="4" fontId="19" fillId="0" borderId="6" xfId="2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7" fillId="0" borderId="0" xfId="1" applyFont="1" applyAlignment="1">
      <alignment horizontal="right"/>
    </xf>
    <xf numFmtId="0" fontId="6" fillId="0" borderId="0" xfId="19" applyFont="1" applyAlignment="1">
      <alignment horizontal="left" vertical="center"/>
    </xf>
    <xf numFmtId="0" fontId="21" fillId="0" borderId="0" xfId="19" applyFont="1" applyAlignment="1">
      <alignment horizontal="left" vertical="center"/>
    </xf>
    <xf numFmtId="0" fontId="21" fillId="0" borderId="0" xfId="19" applyFont="1" applyAlignment="1">
      <alignment horizontal="left" vertical="top" wrapText="1"/>
    </xf>
    <xf numFmtId="0" fontId="6" fillId="0" borderId="0" xfId="19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0" fontId="4" fillId="3" borderId="0" xfId="1" applyFont="1" applyFill="1" applyAlignment="1">
      <alignment horizontal="right"/>
    </xf>
    <xf numFmtId="4" fontId="4" fillId="3" borderId="0" xfId="1" applyNumberFormat="1" applyFont="1" applyFill="1" applyAlignment="1">
      <alignment horizontal="right"/>
    </xf>
    <xf numFmtId="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7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7" xfId="19" applyNumberFormat="1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</cellXfs>
  <cellStyles count="24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3" xfId="5"/>
    <cellStyle name="Обычный 2 2 5" xfId="6"/>
    <cellStyle name="Обычный 2 2 5 2" xfId="7"/>
    <cellStyle name="Обычный 2 2 5 2 2" xfId="8"/>
    <cellStyle name="Обычный 2 2 5 3" xfId="9"/>
    <cellStyle name="Обычный 2 2 6" xfId="10"/>
    <cellStyle name="Обычный 2 2 6 2" xfId="11"/>
    <cellStyle name="Обычный 2 2 6 2 2" xfId="12"/>
    <cellStyle name="Обычный 2 2 6 3" xfId="13"/>
    <cellStyle name="Обычный 2 3" xfId="14"/>
    <cellStyle name="Обычный 2 3 2" xfId="15"/>
    <cellStyle name="Обычный 2 4" xfId="16"/>
    <cellStyle name="Обычный 3" xfId="17"/>
    <cellStyle name="Обычный 3 2" xfId="18"/>
    <cellStyle name="Обычный 3 2 2" xfId="19"/>
    <cellStyle name="Обычный 4" xfId="20"/>
    <cellStyle name="Обычный 4 2" xfId="21"/>
    <cellStyle name="Финансовый 2" xfId="22"/>
    <cellStyle name="Финансовый 2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9"/>
  <sheetViews>
    <sheetView topLeftCell="E1" zoomScale="70" workbookViewId="0">
      <selection activeCell="S4" sqref="S4:W4"/>
    </sheetView>
  </sheetViews>
  <sheetFormatPr defaultColWidth="9.140625" defaultRowHeight="15"/>
  <cols>
    <col min="1" max="1" width="8.7109375" style="1" bestFit="1" customWidth="1"/>
    <col min="2" max="2" width="8.7109375" style="1" customWidth="1"/>
    <col min="3" max="3" width="13.5703125" style="2" customWidth="1"/>
    <col min="4" max="4" width="39.28515625" style="1" bestFit="1" customWidth="1"/>
    <col min="5" max="5" width="55.7109375" style="1" customWidth="1"/>
    <col min="6" max="6" width="16.42578125" style="1" customWidth="1"/>
    <col min="7" max="7" width="12.28515625" style="1" customWidth="1"/>
    <col min="8" max="8" width="15.140625" style="1" customWidth="1"/>
    <col min="9" max="9" width="12.7109375" style="3" customWidth="1"/>
    <col min="10" max="10" width="13.5703125" style="3" customWidth="1"/>
    <col min="11" max="11" width="12.7109375" style="3" customWidth="1"/>
    <col min="12" max="12" width="13.28515625" style="4" customWidth="1"/>
    <col min="13" max="13" width="12" style="4" bestFit="1" customWidth="1"/>
    <col min="14" max="14" width="14.140625" style="4" customWidth="1"/>
    <col min="15" max="15" width="10.140625" style="1" customWidth="1"/>
    <col min="16" max="16" width="11.5703125" style="1" customWidth="1"/>
    <col min="17" max="17" width="12.28515625" style="1" customWidth="1"/>
    <col min="18" max="18" width="17.28515625" style="5" customWidth="1"/>
    <col min="19" max="21" width="8.42578125" style="5" customWidth="1"/>
    <col min="22" max="22" width="17" style="5" customWidth="1"/>
    <col min="23" max="23" width="14.85546875" style="1" customWidth="1"/>
    <col min="24" max="16384" width="9.140625" style="1"/>
  </cols>
  <sheetData>
    <row r="1" spans="1:23" ht="31.5" customHeight="1">
      <c r="A1" s="6"/>
      <c r="B1" s="6"/>
      <c r="C1" s="7"/>
      <c r="D1" s="6"/>
      <c r="E1" s="8"/>
      <c r="F1" s="7"/>
      <c r="G1" s="6"/>
      <c r="H1" s="6"/>
      <c r="I1" s="9"/>
      <c r="J1" s="7"/>
      <c r="K1" s="7"/>
      <c r="L1" s="10"/>
      <c r="M1" s="10"/>
      <c r="N1" s="10"/>
      <c r="O1" s="11"/>
      <c r="P1" s="11"/>
      <c r="Q1" s="11"/>
      <c r="R1" s="12"/>
      <c r="S1" s="129" t="s">
        <v>0</v>
      </c>
      <c r="T1" s="129"/>
      <c r="U1" s="129"/>
      <c r="V1" s="129"/>
      <c r="W1" s="129"/>
    </row>
    <row r="2" spans="1:23" ht="15" customHeight="1">
      <c r="A2" s="6"/>
      <c r="B2" s="6"/>
      <c r="C2" s="7"/>
      <c r="D2" s="9"/>
      <c r="E2" s="8"/>
      <c r="F2" s="7"/>
      <c r="G2" s="6"/>
      <c r="H2" s="6"/>
      <c r="I2" s="9"/>
      <c r="J2" s="7"/>
      <c r="K2" s="7"/>
      <c r="L2" s="10"/>
      <c r="M2" s="10"/>
      <c r="N2" s="10"/>
      <c r="O2" s="11"/>
      <c r="P2" s="11"/>
      <c r="Q2" s="11"/>
      <c r="R2" s="12"/>
      <c r="S2" s="129" t="s">
        <v>1</v>
      </c>
      <c r="T2" s="129"/>
      <c r="U2" s="129"/>
      <c r="V2" s="129"/>
      <c r="W2" s="129"/>
    </row>
    <row r="3" spans="1:23" ht="19.5" customHeight="1">
      <c r="A3" s="6"/>
      <c r="B3" s="6"/>
      <c r="C3" s="7"/>
      <c r="D3" s="6"/>
      <c r="E3" s="8"/>
      <c r="F3" s="7"/>
      <c r="G3" s="6"/>
      <c r="H3" s="6"/>
      <c r="I3" s="9"/>
      <c r="J3" s="7"/>
      <c r="K3" s="7"/>
      <c r="L3" s="10"/>
      <c r="M3" s="10"/>
      <c r="N3" s="10"/>
      <c r="O3" s="11"/>
      <c r="P3" s="11"/>
      <c r="Q3" s="11"/>
      <c r="R3" s="12"/>
      <c r="S3" s="130" t="s">
        <v>150</v>
      </c>
      <c r="T3" s="129"/>
      <c r="U3" s="129"/>
      <c r="V3" s="129"/>
      <c r="W3" s="129"/>
    </row>
    <row r="4" spans="1:23" ht="96" customHeight="1">
      <c r="A4" s="6"/>
      <c r="B4" s="6"/>
      <c r="C4" s="7"/>
      <c r="D4" s="9"/>
      <c r="E4" s="8"/>
      <c r="F4" s="7"/>
      <c r="G4" s="6"/>
      <c r="H4" s="6"/>
      <c r="I4" s="9"/>
      <c r="J4" s="7"/>
      <c r="K4" s="7"/>
      <c r="L4" s="10"/>
      <c r="M4" s="10"/>
      <c r="N4" s="10"/>
      <c r="O4" s="11"/>
      <c r="P4" s="11"/>
      <c r="Q4" s="11"/>
      <c r="R4" s="12"/>
      <c r="S4" s="131" t="s">
        <v>152</v>
      </c>
      <c r="T4" s="132"/>
      <c r="U4" s="132"/>
      <c r="V4" s="132"/>
      <c r="W4" s="132"/>
    </row>
    <row r="5" spans="1:23" ht="24" customHeight="1">
      <c r="A5" s="6"/>
      <c r="B5" s="6"/>
      <c r="C5" s="7"/>
      <c r="D5" s="6"/>
      <c r="E5" s="8"/>
      <c r="F5" s="7"/>
      <c r="G5" s="6"/>
      <c r="H5" s="6"/>
      <c r="I5" s="9"/>
      <c r="J5" s="7"/>
      <c r="K5" s="7"/>
      <c r="L5" s="10"/>
      <c r="M5" s="10"/>
      <c r="N5" s="10"/>
      <c r="O5" s="13"/>
      <c r="P5" s="13"/>
      <c r="Q5" s="13"/>
      <c r="R5" s="14"/>
      <c r="S5" s="14"/>
      <c r="T5" s="14"/>
      <c r="U5" s="14"/>
      <c r="V5" s="14"/>
    </row>
    <row r="6" spans="1:23" ht="20.25" customHeight="1">
      <c r="A6" s="6"/>
      <c r="B6" s="6"/>
      <c r="C6" s="7"/>
      <c r="D6" s="6"/>
      <c r="E6" s="8"/>
      <c r="F6" s="7"/>
      <c r="G6" s="6"/>
      <c r="H6" s="6"/>
      <c r="I6" s="9"/>
      <c r="J6" s="7"/>
      <c r="K6" s="7"/>
      <c r="L6" s="10"/>
      <c r="M6" s="10"/>
      <c r="N6" s="10"/>
      <c r="O6" s="15"/>
      <c r="P6" s="15"/>
      <c r="Q6" s="15"/>
      <c r="R6" s="16"/>
      <c r="S6" s="16"/>
      <c r="T6" s="16"/>
      <c r="U6" s="16"/>
      <c r="V6" s="16"/>
      <c r="W6" s="9"/>
    </row>
    <row r="7" spans="1:23" ht="21" customHeight="1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</row>
    <row r="8" spans="1:23" ht="21" customHeight="1">
      <c r="A8" s="126" t="s">
        <v>2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</row>
    <row r="9" spans="1:23" ht="21" customHeight="1">
      <c r="A9" s="127" t="s">
        <v>151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</row>
    <row r="10" spans="1:23" ht="30.7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28" t="s">
        <v>3</v>
      </c>
      <c r="Q10" s="128"/>
      <c r="R10" s="128"/>
      <c r="S10" s="128"/>
      <c r="T10" s="128"/>
      <c r="U10" s="128"/>
      <c r="V10" s="128"/>
      <c r="W10" s="128"/>
    </row>
    <row r="11" spans="1:23" ht="25.5" customHeight="1">
      <c r="A11" s="133" t="s">
        <v>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</row>
    <row r="12" spans="1:23" s="18" customFormat="1" ht="33" customHeight="1">
      <c r="A12" s="113" t="s">
        <v>5</v>
      </c>
      <c r="B12" s="113" t="s">
        <v>6</v>
      </c>
      <c r="C12" s="113" t="s">
        <v>7</v>
      </c>
      <c r="D12" s="113" t="s">
        <v>8</v>
      </c>
      <c r="E12" s="113" t="s">
        <v>9</v>
      </c>
      <c r="F12" s="113" t="s">
        <v>10</v>
      </c>
      <c r="G12" s="113" t="s">
        <v>11</v>
      </c>
      <c r="H12" s="113" t="s">
        <v>12</v>
      </c>
      <c r="I12" s="118" t="s">
        <v>13</v>
      </c>
      <c r="J12" s="119"/>
      <c r="K12" s="120"/>
      <c r="L12" s="121" t="s">
        <v>14</v>
      </c>
      <c r="M12" s="123" t="s">
        <v>15</v>
      </c>
      <c r="N12" s="123"/>
      <c r="O12" s="113" t="s">
        <v>16</v>
      </c>
      <c r="P12" s="113" t="s">
        <v>17</v>
      </c>
      <c r="Q12" s="113" t="s">
        <v>18</v>
      </c>
      <c r="R12" s="115" t="s">
        <v>19</v>
      </c>
      <c r="S12" s="116"/>
      <c r="T12" s="116"/>
      <c r="U12" s="116"/>
      <c r="V12" s="117"/>
      <c r="W12" s="124" t="s">
        <v>20</v>
      </c>
    </row>
    <row r="13" spans="1:23" s="18" customFormat="1" ht="107.25" customHeight="1">
      <c r="A13" s="114"/>
      <c r="B13" s="114"/>
      <c r="C13" s="114"/>
      <c r="D13" s="114"/>
      <c r="E13" s="114"/>
      <c r="F13" s="114"/>
      <c r="G13" s="114"/>
      <c r="H13" s="114"/>
      <c r="I13" s="20" t="s">
        <v>21</v>
      </c>
      <c r="J13" s="20" t="s">
        <v>22</v>
      </c>
      <c r="K13" s="20" t="s">
        <v>23</v>
      </c>
      <c r="L13" s="122"/>
      <c r="M13" s="21" t="s">
        <v>15</v>
      </c>
      <c r="N13" s="21" t="s">
        <v>24</v>
      </c>
      <c r="O13" s="114"/>
      <c r="P13" s="114"/>
      <c r="Q13" s="114"/>
      <c r="R13" s="22" t="s">
        <v>25</v>
      </c>
      <c r="S13" s="22" t="s">
        <v>26</v>
      </c>
      <c r="T13" s="22" t="s">
        <v>27</v>
      </c>
      <c r="U13" s="22" t="s">
        <v>28</v>
      </c>
      <c r="V13" s="22" t="s">
        <v>29</v>
      </c>
      <c r="W13" s="125"/>
    </row>
    <row r="14" spans="1:23">
      <c r="A14" s="23"/>
      <c r="B14" s="23">
        <v>1</v>
      </c>
      <c r="C14" s="24">
        <v>2026</v>
      </c>
      <c r="D14" s="23" t="s">
        <v>30</v>
      </c>
      <c r="E14" s="23" t="s">
        <v>65</v>
      </c>
      <c r="F14" s="23">
        <v>1</v>
      </c>
      <c r="G14" s="23">
        <v>1984</v>
      </c>
      <c r="H14" s="23"/>
      <c r="I14" s="25" t="s">
        <v>31</v>
      </c>
      <c r="J14" s="25" t="s">
        <v>31</v>
      </c>
      <c r="K14" s="25" t="s">
        <v>31</v>
      </c>
      <c r="L14" s="26">
        <v>5023.1000000000004</v>
      </c>
      <c r="M14" s="26">
        <v>3790.9</v>
      </c>
      <c r="N14" s="26">
        <v>3790.9</v>
      </c>
      <c r="O14" s="23">
        <v>149</v>
      </c>
      <c r="P14" s="23">
        <v>5</v>
      </c>
      <c r="Q14" s="23">
        <v>6</v>
      </c>
      <c r="R14" s="27">
        <f>'Таблица 2'!L6</f>
        <v>8071919.9199999999</v>
      </c>
      <c r="S14" s="27">
        <v>0</v>
      </c>
      <c r="T14" s="27">
        <v>0</v>
      </c>
      <c r="U14" s="27">
        <v>0</v>
      </c>
      <c r="V14" s="27">
        <f t="shared" ref="V14:V28" si="0">R14</f>
        <v>8071919.9199999999</v>
      </c>
      <c r="W14" s="28">
        <v>46387</v>
      </c>
    </row>
    <row r="15" spans="1:23">
      <c r="A15" s="23"/>
      <c r="B15" s="23">
        <v>2</v>
      </c>
      <c r="C15" s="24">
        <v>2026</v>
      </c>
      <c r="D15" s="23" t="s">
        <v>30</v>
      </c>
      <c r="E15" s="23" t="s">
        <v>66</v>
      </c>
      <c r="F15" s="23">
        <v>1</v>
      </c>
      <c r="G15" s="23">
        <v>1984</v>
      </c>
      <c r="H15" s="23"/>
      <c r="I15" s="25" t="s">
        <v>31</v>
      </c>
      <c r="J15" s="25" t="s">
        <v>31</v>
      </c>
      <c r="K15" s="25" t="s">
        <v>31</v>
      </c>
      <c r="L15" s="26">
        <v>5623.1</v>
      </c>
      <c r="M15" s="26">
        <v>4195.1000000000004</v>
      </c>
      <c r="N15" s="26">
        <v>4195.1000000000004</v>
      </c>
      <c r="O15" s="23">
        <v>178</v>
      </c>
      <c r="P15" s="23">
        <v>5</v>
      </c>
      <c r="Q15" s="23">
        <v>6</v>
      </c>
      <c r="R15" s="27">
        <f>'Таблица 2'!L7</f>
        <v>9791589.8159999996</v>
      </c>
      <c r="S15" s="27">
        <v>0</v>
      </c>
      <c r="T15" s="27">
        <v>0</v>
      </c>
      <c r="U15" s="27">
        <v>0</v>
      </c>
      <c r="V15" s="27">
        <f t="shared" si="0"/>
        <v>9791589.8159999996</v>
      </c>
      <c r="W15" s="28">
        <v>46387</v>
      </c>
    </row>
    <row r="16" spans="1:23">
      <c r="A16" s="23"/>
      <c r="B16" s="23">
        <v>3</v>
      </c>
      <c r="C16" s="24">
        <v>2026</v>
      </c>
      <c r="D16" s="23" t="s">
        <v>30</v>
      </c>
      <c r="E16" s="23" t="s">
        <v>67</v>
      </c>
      <c r="F16" s="23">
        <v>1</v>
      </c>
      <c r="G16" s="23">
        <v>1994</v>
      </c>
      <c r="H16" s="23"/>
      <c r="I16" s="25" t="s">
        <v>31</v>
      </c>
      <c r="J16" s="25" t="s">
        <v>31</v>
      </c>
      <c r="K16" s="25" t="s">
        <v>31</v>
      </c>
      <c r="L16" s="26">
        <v>2970</v>
      </c>
      <c r="M16" s="26">
        <v>2054.8000000000002</v>
      </c>
      <c r="N16" s="26">
        <v>2054.8000000000002</v>
      </c>
      <c r="O16" s="23">
        <v>95</v>
      </c>
      <c r="P16" s="23">
        <v>5</v>
      </c>
      <c r="Q16" s="23">
        <v>4</v>
      </c>
      <c r="R16" s="27">
        <f>'Таблица 2'!L8</f>
        <v>4885266.3168000001</v>
      </c>
      <c r="S16" s="27">
        <v>0</v>
      </c>
      <c r="T16" s="27">
        <v>0</v>
      </c>
      <c r="U16" s="27">
        <v>0</v>
      </c>
      <c r="V16" s="27">
        <f t="shared" si="0"/>
        <v>4885266.3168000001</v>
      </c>
      <c r="W16" s="28">
        <v>46387</v>
      </c>
    </row>
    <row r="17" spans="1:23">
      <c r="A17" s="23"/>
      <c r="B17" s="23">
        <v>4</v>
      </c>
      <c r="C17" s="24">
        <v>2026</v>
      </c>
      <c r="D17" s="23" t="s">
        <v>30</v>
      </c>
      <c r="E17" s="23" t="s">
        <v>68</v>
      </c>
      <c r="F17" s="23">
        <v>1</v>
      </c>
      <c r="G17" s="23">
        <v>1989</v>
      </c>
      <c r="H17" s="23"/>
      <c r="I17" s="25" t="s">
        <v>31</v>
      </c>
      <c r="J17" s="25" t="s">
        <v>31</v>
      </c>
      <c r="K17" s="25" t="s">
        <v>31</v>
      </c>
      <c r="L17" s="26">
        <v>1225.5</v>
      </c>
      <c r="M17" s="26">
        <v>754.1</v>
      </c>
      <c r="N17" s="26">
        <v>754.1</v>
      </c>
      <c r="O17" s="23">
        <v>34</v>
      </c>
      <c r="P17" s="23">
        <v>5</v>
      </c>
      <c r="Q17" s="23">
        <v>1</v>
      </c>
      <c r="R17" s="27">
        <f>'Таблица 2'!L9</f>
        <v>2035527.632</v>
      </c>
      <c r="S17" s="27">
        <v>0</v>
      </c>
      <c r="T17" s="27">
        <v>0</v>
      </c>
      <c r="U17" s="27">
        <v>0</v>
      </c>
      <c r="V17" s="27">
        <f t="shared" si="0"/>
        <v>2035527.632</v>
      </c>
      <c r="W17" s="28">
        <v>46387</v>
      </c>
    </row>
    <row r="18" spans="1:23">
      <c r="A18" s="23"/>
      <c r="B18" s="23">
        <v>5</v>
      </c>
      <c r="C18" s="24">
        <v>2026</v>
      </c>
      <c r="D18" s="23" t="s">
        <v>30</v>
      </c>
      <c r="E18" s="23" t="s">
        <v>69</v>
      </c>
      <c r="F18" s="23">
        <v>1</v>
      </c>
      <c r="G18" s="23">
        <v>1988</v>
      </c>
      <c r="H18" s="23"/>
      <c r="I18" s="25" t="s">
        <v>31</v>
      </c>
      <c r="J18" s="25" t="s">
        <v>31</v>
      </c>
      <c r="K18" s="25" t="s">
        <v>31</v>
      </c>
      <c r="L18" s="26">
        <v>3874.8</v>
      </c>
      <c r="M18" s="26">
        <v>3142.5</v>
      </c>
      <c r="N18" s="26">
        <v>3142.5</v>
      </c>
      <c r="O18" s="23">
        <v>88</v>
      </c>
      <c r="P18" s="23">
        <v>5</v>
      </c>
      <c r="Q18" s="23">
        <v>3</v>
      </c>
      <c r="R18" s="27">
        <f>'Таблица 2'!L10</f>
        <v>4653637.3103999998</v>
      </c>
      <c r="S18" s="27">
        <v>0</v>
      </c>
      <c r="T18" s="27">
        <v>0</v>
      </c>
      <c r="U18" s="27">
        <v>0</v>
      </c>
      <c r="V18" s="27">
        <f t="shared" si="0"/>
        <v>4653637.3103999998</v>
      </c>
      <c r="W18" s="28">
        <v>46387</v>
      </c>
    </row>
    <row r="19" spans="1:23">
      <c r="A19" s="23"/>
      <c r="B19" s="29">
        <v>6</v>
      </c>
      <c r="C19" s="24">
        <v>2026</v>
      </c>
      <c r="D19" s="23" t="s">
        <v>30</v>
      </c>
      <c r="E19" s="23" t="s">
        <v>70</v>
      </c>
      <c r="F19" s="23">
        <v>1</v>
      </c>
      <c r="G19" s="23">
        <v>1987</v>
      </c>
      <c r="H19" s="23"/>
      <c r="I19" s="25" t="s">
        <v>31</v>
      </c>
      <c r="J19" s="25" t="s">
        <v>31</v>
      </c>
      <c r="K19" s="25" t="s">
        <v>31</v>
      </c>
      <c r="L19" s="26">
        <v>3308.6</v>
      </c>
      <c r="M19" s="26">
        <v>2765</v>
      </c>
      <c r="N19" s="26">
        <v>2765</v>
      </c>
      <c r="O19" s="23">
        <v>140</v>
      </c>
      <c r="P19" s="23">
        <v>5</v>
      </c>
      <c r="Q19" s="23">
        <v>4</v>
      </c>
      <c r="R19" s="27">
        <f>'Таблица 2'!L11</f>
        <v>4934399.7423999999</v>
      </c>
      <c r="S19" s="27">
        <v>0</v>
      </c>
      <c r="T19" s="27">
        <v>0</v>
      </c>
      <c r="U19" s="27">
        <v>0</v>
      </c>
      <c r="V19" s="27">
        <f t="shared" si="0"/>
        <v>4934399.7423999999</v>
      </c>
      <c r="W19" s="28">
        <v>46387</v>
      </c>
    </row>
    <row r="20" spans="1:23">
      <c r="A20" s="23"/>
      <c r="B20" s="29">
        <v>7</v>
      </c>
      <c r="C20" s="24">
        <v>2026</v>
      </c>
      <c r="D20" s="23" t="s">
        <v>30</v>
      </c>
      <c r="E20" s="23" t="s">
        <v>71</v>
      </c>
      <c r="F20" s="23">
        <v>1</v>
      </c>
      <c r="G20" s="23">
        <v>1984</v>
      </c>
      <c r="H20" s="23"/>
      <c r="I20" s="25" t="s">
        <v>31</v>
      </c>
      <c r="J20" s="25" t="s">
        <v>31</v>
      </c>
      <c r="K20" s="25" t="s">
        <v>31</v>
      </c>
      <c r="L20" s="26">
        <v>3138.8</v>
      </c>
      <c r="M20" s="26">
        <v>2305.6999999999998</v>
      </c>
      <c r="N20" s="26">
        <v>2305.6999999999998</v>
      </c>
      <c r="O20" s="23">
        <v>95</v>
      </c>
      <c r="P20" s="23">
        <v>4</v>
      </c>
      <c r="Q20" s="23">
        <v>4</v>
      </c>
      <c r="R20" s="27">
        <f>'Таблица 2'!L12</f>
        <v>6317154.7199999997</v>
      </c>
      <c r="S20" s="27">
        <v>0</v>
      </c>
      <c r="T20" s="27">
        <v>0</v>
      </c>
      <c r="U20" s="27">
        <v>0</v>
      </c>
      <c r="V20" s="27">
        <f t="shared" si="0"/>
        <v>6317154.7199999997</v>
      </c>
      <c r="W20" s="28">
        <v>46387</v>
      </c>
    </row>
    <row r="21" spans="1:23">
      <c r="A21" s="23"/>
      <c r="B21" s="29">
        <v>8</v>
      </c>
      <c r="C21" s="24">
        <v>2026</v>
      </c>
      <c r="D21" s="23" t="s">
        <v>30</v>
      </c>
      <c r="E21" s="23" t="s">
        <v>72</v>
      </c>
      <c r="F21" s="23">
        <v>1</v>
      </c>
      <c r="G21" s="23">
        <v>1990</v>
      </c>
      <c r="H21" s="23"/>
      <c r="I21" s="25" t="s">
        <v>31</v>
      </c>
      <c r="J21" s="25" t="s">
        <v>31</v>
      </c>
      <c r="K21" s="25" t="s">
        <v>31</v>
      </c>
      <c r="L21" s="26">
        <v>1424.5</v>
      </c>
      <c r="M21" s="26">
        <v>1027</v>
      </c>
      <c r="N21" s="26">
        <v>1027</v>
      </c>
      <c r="O21" s="23">
        <v>68</v>
      </c>
      <c r="P21" s="23">
        <v>5</v>
      </c>
      <c r="Q21" s="23">
        <v>1</v>
      </c>
      <c r="R21" s="27">
        <f>'Таблица 2'!L13</f>
        <v>2021489.5104</v>
      </c>
      <c r="S21" s="27">
        <v>0</v>
      </c>
      <c r="T21" s="27">
        <v>0</v>
      </c>
      <c r="U21" s="27">
        <v>0</v>
      </c>
      <c r="V21" s="27">
        <f t="shared" si="0"/>
        <v>2021489.5104</v>
      </c>
      <c r="W21" s="28">
        <v>46387</v>
      </c>
    </row>
    <row r="22" spans="1:23">
      <c r="A22" s="23"/>
      <c r="B22" s="29">
        <v>9</v>
      </c>
      <c r="C22" s="24">
        <v>2026</v>
      </c>
      <c r="D22" s="23" t="s">
        <v>30</v>
      </c>
      <c r="E22" s="23" t="s">
        <v>73</v>
      </c>
      <c r="F22" s="23">
        <v>1</v>
      </c>
      <c r="G22" s="23">
        <v>1990</v>
      </c>
      <c r="H22" s="23"/>
      <c r="I22" s="25" t="s">
        <v>31</v>
      </c>
      <c r="J22" s="25" t="s">
        <v>31</v>
      </c>
      <c r="K22" s="25" t="s">
        <v>31</v>
      </c>
      <c r="L22" s="26">
        <v>1305.3</v>
      </c>
      <c r="M22" s="26">
        <v>1007.7</v>
      </c>
      <c r="N22" s="26">
        <v>1007.7</v>
      </c>
      <c r="O22" s="23">
        <v>42</v>
      </c>
      <c r="P22" s="23">
        <v>5</v>
      </c>
      <c r="Q22" s="23">
        <v>1</v>
      </c>
      <c r="R22" s="27">
        <f>'Таблица 2'!L14</f>
        <v>2035527.632</v>
      </c>
      <c r="S22" s="27">
        <v>0</v>
      </c>
      <c r="T22" s="27">
        <v>0</v>
      </c>
      <c r="U22" s="27">
        <v>0</v>
      </c>
      <c r="V22" s="27">
        <f t="shared" si="0"/>
        <v>2035527.632</v>
      </c>
      <c r="W22" s="28">
        <v>46387</v>
      </c>
    </row>
    <row r="23" spans="1:23">
      <c r="A23" s="23"/>
      <c r="B23" s="29">
        <v>10</v>
      </c>
      <c r="C23" s="24">
        <v>2026</v>
      </c>
      <c r="D23" s="23" t="s">
        <v>30</v>
      </c>
      <c r="E23" s="23" t="s">
        <v>77</v>
      </c>
      <c r="F23" s="23">
        <v>1</v>
      </c>
      <c r="G23" s="23">
        <v>1970</v>
      </c>
      <c r="H23" s="23">
        <v>2020</v>
      </c>
      <c r="I23" s="25" t="s">
        <v>31</v>
      </c>
      <c r="J23" s="25" t="s">
        <v>31</v>
      </c>
      <c r="K23" s="25" t="s">
        <v>31</v>
      </c>
      <c r="L23" s="26">
        <v>1100.0999999999999</v>
      </c>
      <c r="M23" s="26">
        <v>700.7</v>
      </c>
      <c r="N23" s="26">
        <v>700.7</v>
      </c>
      <c r="O23" s="23">
        <v>29</v>
      </c>
      <c r="P23" s="23">
        <v>2</v>
      </c>
      <c r="Q23" s="23">
        <v>2</v>
      </c>
      <c r="R23" s="27">
        <f>'Таблица 2'!L15</f>
        <v>880283.37600000005</v>
      </c>
      <c r="S23" s="27">
        <v>0</v>
      </c>
      <c r="T23" s="27">
        <v>0</v>
      </c>
      <c r="U23" s="27">
        <v>0</v>
      </c>
      <c r="V23" s="27">
        <f t="shared" si="0"/>
        <v>880283.37600000005</v>
      </c>
      <c r="W23" s="28">
        <v>46387</v>
      </c>
    </row>
    <row r="24" spans="1:23">
      <c r="A24" s="23"/>
      <c r="B24" s="29">
        <v>11</v>
      </c>
      <c r="C24" s="24">
        <v>2026</v>
      </c>
      <c r="D24" s="23" t="s">
        <v>30</v>
      </c>
      <c r="E24" s="23" t="s">
        <v>78</v>
      </c>
      <c r="F24" s="23">
        <v>1</v>
      </c>
      <c r="G24" s="23">
        <v>1967</v>
      </c>
      <c r="H24" s="23">
        <v>2021</v>
      </c>
      <c r="I24" s="25" t="s">
        <v>31</v>
      </c>
      <c r="J24" s="25" t="s">
        <v>31</v>
      </c>
      <c r="K24" s="25" t="s">
        <v>31</v>
      </c>
      <c r="L24" s="26">
        <v>982.5</v>
      </c>
      <c r="M24" s="26">
        <v>625.6</v>
      </c>
      <c r="N24" s="26">
        <v>625.6</v>
      </c>
      <c r="O24" s="23">
        <v>29</v>
      </c>
      <c r="P24" s="23">
        <v>2</v>
      </c>
      <c r="Q24" s="23">
        <v>2</v>
      </c>
      <c r="R24" s="27">
        <f>'Таблица 2'!L16</f>
        <v>804209.50399999996</v>
      </c>
      <c r="S24" s="27">
        <v>0</v>
      </c>
      <c r="T24" s="27">
        <v>0</v>
      </c>
      <c r="U24" s="27">
        <v>0</v>
      </c>
      <c r="V24" s="27">
        <f t="shared" si="0"/>
        <v>804209.50399999996</v>
      </c>
      <c r="W24" s="28">
        <v>46387</v>
      </c>
    </row>
    <row r="25" spans="1:23">
      <c r="A25" s="23"/>
      <c r="B25" s="29">
        <v>12</v>
      </c>
      <c r="C25" s="24">
        <v>2026</v>
      </c>
      <c r="D25" s="23" t="s">
        <v>30</v>
      </c>
      <c r="E25" s="23" t="s">
        <v>80</v>
      </c>
      <c r="F25" s="23">
        <v>1</v>
      </c>
      <c r="G25" s="23">
        <v>1972</v>
      </c>
      <c r="H25" s="23">
        <v>2019</v>
      </c>
      <c r="I25" s="25" t="s">
        <v>31</v>
      </c>
      <c r="J25" s="25" t="s">
        <v>31</v>
      </c>
      <c r="K25" s="25" t="s">
        <v>31</v>
      </c>
      <c r="L25" s="26">
        <v>682.35</v>
      </c>
      <c r="M25" s="26">
        <v>394.9</v>
      </c>
      <c r="N25" s="26">
        <v>394.9</v>
      </c>
      <c r="O25" s="23">
        <v>16</v>
      </c>
      <c r="P25" s="23">
        <v>2</v>
      </c>
      <c r="Q25" s="23">
        <v>2</v>
      </c>
      <c r="R25" s="27">
        <f>'Таблица 2'!L17</f>
        <v>3609367.1430000002</v>
      </c>
      <c r="S25" s="27">
        <v>0</v>
      </c>
      <c r="T25" s="27">
        <v>0</v>
      </c>
      <c r="U25" s="27">
        <v>0</v>
      </c>
      <c r="V25" s="27">
        <f t="shared" si="0"/>
        <v>3609367.1430000002</v>
      </c>
      <c r="W25" s="28">
        <v>46387</v>
      </c>
    </row>
    <row r="26" spans="1:23">
      <c r="A26" s="23"/>
      <c r="B26" s="29">
        <v>13</v>
      </c>
      <c r="C26" s="24">
        <v>2026</v>
      </c>
      <c r="D26" s="23" t="s">
        <v>30</v>
      </c>
      <c r="E26" s="23" t="s">
        <v>124</v>
      </c>
      <c r="F26" s="23">
        <v>1</v>
      </c>
      <c r="G26" s="23">
        <v>1968</v>
      </c>
      <c r="H26" s="23">
        <v>2023</v>
      </c>
      <c r="I26" s="25" t="s">
        <v>31</v>
      </c>
      <c r="J26" s="25" t="s">
        <v>31</v>
      </c>
      <c r="K26" s="25" t="s">
        <v>31</v>
      </c>
      <c r="L26" s="26">
        <v>1115.9000000000001</v>
      </c>
      <c r="M26" s="26">
        <v>679.6</v>
      </c>
      <c r="N26" s="26">
        <v>679.6</v>
      </c>
      <c r="O26" s="23">
        <v>31</v>
      </c>
      <c r="P26" s="23">
        <v>2</v>
      </c>
      <c r="Q26" s="23">
        <v>2</v>
      </c>
      <c r="R26" s="27">
        <f>'Таблица 2'!L18</f>
        <v>1041245.802</v>
      </c>
      <c r="S26" s="27">
        <v>0</v>
      </c>
      <c r="T26" s="27">
        <v>0</v>
      </c>
      <c r="U26" s="27">
        <v>0</v>
      </c>
      <c r="V26" s="27">
        <f t="shared" si="0"/>
        <v>1041245.802</v>
      </c>
      <c r="W26" s="28">
        <v>46387</v>
      </c>
    </row>
    <row r="27" spans="1:23">
      <c r="A27" s="23"/>
      <c r="B27" s="29">
        <v>14</v>
      </c>
      <c r="C27" s="36">
        <v>2026</v>
      </c>
      <c r="D27" s="23" t="s">
        <v>30</v>
      </c>
      <c r="E27" s="23" t="s">
        <v>136</v>
      </c>
      <c r="F27" s="23">
        <v>1</v>
      </c>
      <c r="G27" s="23">
        <v>1973</v>
      </c>
      <c r="H27" s="23">
        <v>2024</v>
      </c>
      <c r="I27" s="25" t="s">
        <v>31</v>
      </c>
      <c r="J27" s="25" t="s">
        <v>31</v>
      </c>
      <c r="K27" s="25" t="s">
        <v>31</v>
      </c>
      <c r="L27" s="26">
        <v>1161.4000000000001</v>
      </c>
      <c r="M27" s="26">
        <v>938.2</v>
      </c>
      <c r="N27" s="26">
        <v>938.2</v>
      </c>
      <c r="O27" s="23">
        <v>43</v>
      </c>
      <c r="P27" s="23">
        <v>3</v>
      </c>
      <c r="Q27" s="23">
        <v>2</v>
      </c>
      <c r="R27" s="27">
        <f>'Таблица 2'!L19</f>
        <v>815077.2</v>
      </c>
      <c r="S27" s="27">
        <v>0</v>
      </c>
      <c r="T27" s="27">
        <v>0</v>
      </c>
      <c r="U27" s="27">
        <v>0</v>
      </c>
      <c r="V27" s="27">
        <f t="shared" si="0"/>
        <v>815077.2</v>
      </c>
      <c r="W27" s="28">
        <v>46387</v>
      </c>
    </row>
    <row r="28" spans="1:23">
      <c r="A28" s="23"/>
      <c r="B28" s="29">
        <v>15</v>
      </c>
      <c r="C28" s="36">
        <v>2026</v>
      </c>
      <c r="D28" s="23" t="s">
        <v>30</v>
      </c>
      <c r="E28" s="23" t="s">
        <v>120</v>
      </c>
      <c r="F28" s="23">
        <v>1</v>
      </c>
      <c r="G28" s="23">
        <v>1965</v>
      </c>
      <c r="H28" s="23">
        <v>2020</v>
      </c>
      <c r="I28" s="25" t="s">
        <v>31</v>
      </c>
      <c r="J28" s="25" t="s">
        <v>31</v>
      </c>
      <c r="K28" s="25" t="s">
        <v>31</v>
      </c>
      <c r="L28" s="26">
        <v>457.7</v>
      </c>
      <c r="M28" s="26">
        <v>403.4</v>
      </c>
      <c r="N28" s="26">
        <v>403.4</v>
      </c>
      <c r="O28" s="23">
        <v>20</v>
      </c>
      <c r="P28" s="23">
        <v>2</v>
      </c>
      <c r="Q28" s="23">
        <v>2</v>
      </c>
      <c r="R28" s="27">
        <f>'Таблица 2'!L20</f>
        <v>254772.90900000001</v>
      </c>
      <c r="S28" s="27">
        <v>0</v>
      </c>
      <c r="T28" s="27">
        <v>0</v>
      </c>
      <c r="U28" s="27">
        <v>0</v>
      </c>
      <c r="V28" s="27">
        <f t="shared" si="0"/>
        <v>254772.90900000001</v>
      </c>
      <c r="W28" s="28">
        <v>46387</v>
      </c>
    </row>
    <row r="29" spans="1:23">
      <c r="A29" s="23"/>
      <c r="B29" s="29"/>
      <c r="C29" s="30" t="s">
        <v>76</v>
      </c>
      <c r="D29" s="31"/>
      <c r="E29" s="23"/>
      <c r="F29" s="23"/>
      <c r="G29" s="23"/>
      <c r="H29" s="23"/>
      <c r="I29" s="32"/>
      <c r="J29" s="32"/>
      <c r="K29" s="32"/>
      <c r="L29" s="33">
        <f>SUM(L14:L26)</f>
        <v>31774.549999999996</v>
      </c>
      <c r="M29" s="33">
        <f>SUM(M14:M26)</f>
        <v>23443.600000000002</v>
      </c>
      <c r="N29" s="33">
        <f>SUM(N14:N26)</f>
        <v>23443.600000000002</v>
      </c>
      <c r="O29" s="34">
        <f>SUM(O14:O26)</f>
        <v>994</v>
      </c>
      <c r="P29" s="23"/>
      <c r="Q29" s="23"/>
      <c r="R29" s="35">
        <f>SUM(R14:R28)</f>
        <v>52151468.534000002</v>
      </c>
      <c r="S29" s="35">
        <v>0</v>
      </c>
      <c r="T29" s="35">
        <v>0</v>
      </c>
      <c r="U29" s="35">
        <v>0</v>
      </c>
      <c r="V29" s="35">
        <f>SUM(V14:V28)</f>
        <v>52151468.534000002</v>
      </c>
      <c r="W29" s="28"/>
    </row>
    <row r="30" spans="1:23">
      <c r="A30" s="23"/>
      <c r="B30" s="29">
        <v>16</v>
      </c>
      <c r="C30" s="112">
        <v>2027</v>
      </c>
      <c r="D30" s="31" t="s">
        <v>30</v>
      </c>
      <c r="E30" s="23" t="s">
        <v>79</v>
      </c>
      <c r="F30" s="23">
        <v>1</v>
      </c>
      <c r="G30" s="23">
        <v>1994</v>
      </c>
      <c r="H30" s="23"/>
      <c r="I30" s="109" t="s">
        <v>31</v>
      </c>
      <c r="J30" s="109" t="s">
        <v>31</v>
      </c>
      <c r="K30" s="109" t="s">
        <v>31</v>
      </c>
      <c r="L30" s="110">
        <v>826.35</v>
      </c>
      <c r="M30" s="110">
        <v>506.7</v>
      </c>
      <c r="N30" s="110">
        <v>506.7</v>
      </c>
      <c r="O30" s="99">
        <v>23</v>
      </c>
      <c r="P30" s="23">
        <v>2</v>
      </c>
      <c r="Q30" s="23">
        <v>2</v>
      </c>
      <c r="R30" s="111">
        <f>'Таблица 2'!L22</f>
        <v>4566393.4079999998</v>
      </c>
      <c r="S30" s="111">
        <v>0</v>
      </c>
      <c r="T30" s="111">
        <v>0</v>
      </c>
      <c r="U30" s="111">
        <v>0</v>
      </c>
      <c r="V30" s="27">
        <f>R30</f>
        <v>4566393.4079999998</v>
      </c>
      <c r="W30" s="28">
        <v>46752</v>
      </c>
    </row>
    <row r="31" spans="1:23">
      <c r="A31" s="23"/>
      <c r="B31" s="29">
        <v>17</v>
      </c>
      <c r="C31" s="36">
        <v>2027</v>
      </c>
      <c r="D31" s="31" t="s">
        <v>30</v>
      </c>
      <c r="E31" s="23" t="s">
        <v>114</v>
      </c>
      <c r="F31" s="23">
        <v>1</v>
      </c>
      <c r="G31" s="23">
        <v>1972</v>
      </c>
      <c r="H31" s="23">
        <v>2023</v>
      </c>
      <c r="I31" s="32" t="s">
        <v>31</v>
      </c>
      <c r="J31" s="32" t="s">
        <v>31</v>
      </c>
      <c r="K31" s="32" t="s">
        <v>31</v>
      </c>
      <c r="L31" s="26">
        <v>977.1</v>
      </c>
      <c r="M31" s="26">
        <v>630.5</v>
      </c>
      <c r="N31" s="26">
        <v>630.5</v>
      </c>
      <c r="O31" s="23">
        <v>25</v>
      </c>
      <c r="P31" s="23">
        <v>2</v>
      </c>
      <c r="Q31" s="23">
        <v>2</v>
      </c>
      <c r="R31" s="27">
        <f>'Таблица 2'!L23</f>
        <v>4282574.9472000003</v>
      </c>
      <c r="S31" s="27">
        <v>0</v>
      </c>
      <c r="T31" s="27">
        <v>0</v>
      </c>
      <c r="U31" s="27">
        <v>0</v>
      </c>
      <c r="V31" s="27">
        <f>R31</f>
        <v>4282574.9472000003</v>
      </c>
      <c r="W31" s="28">
        <v>46752</v>
      </c>
    </row>
    <row r="32" spans="1:23">
      <c r="A32" s="23"/>
      <c r="B32" s="29">
        <v>18</v>
      </c>
      <c r="C32" s="36">
        <v>2027</v>
      </c>
      <c r="D32" s="31" t="s">
        <v>30</v>
      </c>
      <c r="E32" s="23" t="s">
        <v>119</v>
      </c>
      <c r="F32" s="23">
        <v>1</v>
      </c>
      <c r="G32" s="23">
        <v>1965</v>
      </c>
      <c r="H32" s="23">
        <v>2020</v>
      </c>
      <c r="I32" s="32" t="s">
        <v>31</v>
      </c>
      <c r="J32" s="32" t="s">
        <v>31</v>
      </c>
      <c r="K32" s="32" t="s">
        <v>31</v>
      </c>
      <c r="L32" s="26">
        <v>635.29999999999995</v>
      </c>
      <c r="M32" s="26">
        <v>397.8</v>
      </c>
      <c r="N32" s="26">
        <v>397.8</v>
      </c>
      <c r="O32" s="23">
        <v>18</v>
      </c>
      <c r="P32" s="23">
        <v>2</v>
      </c>
      <c r="Q32" s="23">
        <v>2</v>
      </c>
      <c r="R32" s="27">
        <f>'Таблица 2'!L24+'Таблица 2'!L25</f>
        <v>3638776.7217600001</v>
      </c>
      <c r="S32" s="27">
        <v>0</v>
      </c>
      <c r="T32" s="27">
        <v>0</v>
      </c>
      <c r="U32" s="27">
        <v>0</v>
      </c>
      <c r="V32" s="27">
        <f t="shared" ref="V32:V36" si="1">R32</f>
        <v>3638776.7217600001</v>
      </c>
      <c r="W32" s="28">
        <v>46752</v>
      </c>
    </row>
    <row r="33" spans="1:23">
      <c r="A33" s="23"/>
      <c r="B33" s="29">
        <v>19</v>
      </c>
      <c r="C33" s="36">
        <v>2027</v>
      </c>
      <c r="D33" s="31" t="s">
        <v>30</v>
      </c>
      <c r="E33" s="23" t="s">
        <v>120</v>
      </c>
      <c r="F33" s="23">
        <v>1</v>
      </c>
      <c r="G33" s="23">
        <v>1965</v>
      </c>
      <c r="H33" s="23">
        <v>2020</v>
      </c>
      <c r="I33" s="32" t="s">
        <v>31</v>
      </c>
      <c r="J33" s="32" t="s">
        <v>31</v>
      </c>
      <c r="K33" s="32" t="s">
        <v>31</v>
      </c>
      <c r="L33" s="26">
        <v>457.7</v>
      </c>
      <c r="M33" s="26">
        <v>403.4</v>
      </c>
      <c r="N33" s="26">
        <v>403.4</v>
      </c>
      <c r="O33" s="23">
        <v>20</v>
      </c>
      <c r="P33" s="23">
        <v>2</v>
      </c>
      <c r="Q33" s="23">
        <v>2</v>
      </c>
      <c r="R33" s="27">
        <f>'Таблица 2'!L26</f>
        <v>3547724.0187599999</v>
      </c>
      <c r="S33" s="27">
        <v>0</v>
      </c>
      <c r="T33" s="27">
        <v>0</v>
      </c>
      <c r="U33" s="27">
        <v>0</v>
      </c>
      <c r="V33" s="27">
        <f t="shared" si="1"/>
        <v>3547724.0187599999</v>
      </c>
      <c r="W33" s="28">
        <v>46752</v>
      </c>
    </row>
    <row r="34" spans="1:23">
      <c r="A34" s="23"/>
      <c r="B34" s="29">
        <v>20</v>
      </c>
      <c r="C34" s="36">
        <v>2027</v>
      </c>
      <c r="D34" s="31" t="s">
        <v>30</v>
      </c>
      <c r="E34" s="23" t="s">
        <v>134</v>
      </c>
      <c r="F34" s="23">
        <v>1</v>
      </c>
      <c r="G34" s="23">
        <v>1970</v>
      </c>
      <c r="H34" s="23">
        <v>2024</v>
      </c>
      <c r="I34" s="32" t="s">
        <v>31</v>
      </c>
      <c r="J34" s="32" t="s">
        <v>31</v>
      </c>
      <c r="K34" s="32" t="s">
        <v>31</v>
      </c>
      <c r="L34" s="26">
        <v>1061.0999999999999</v>
      </c>
      <c r="M34" s="26">
        <v>987.9</v>
      </c>
      <c r="N34" s="26">
        <v>987.9</v>
      </c>
      <c r="O34" s="23">
        <v>44</v>
      </c>
      <c r="P34" s="23">
        <v>2</v>
      </c>
      <c r="Q34" s="23">
        <v>3</v>
      </c>
      <c r="R34" s="27">
        <f>'Таблица 2'!L27</f>
        <v>1595099.952</v>
      </c>
      <c r="S34" s="27">
        <v>0</v>
      </c>
      <c r="T34" s="27">
        <v>0</v>
      </c>
      <c r="U34" s="27">
        <v>0</v>
      </c>
      <c r="V34" s="27">
        <f t="shared" si="1"/>
        <v>1595099.952</v>
      </c>
      <c r="W34" s="28">
        <v>46752</v>
      </c>
    </row>
    <row r="35" spans="1:23">
      <c r="A35" s="23"/>
      <c r="B35" s="29">
        <v>21</v>
      </c>
      <c r="C35" s="36">
        <v>2027</v>
      </c>
      <c r="D35" s="31" t="s">
        <v>30</v>
      </c>
      <c r="E35" s="23" t="s">
        <v>111</v>
      </c>
      <c r="F35" s="23">
        <v>1</v>
      </c>
      <c r="G35" s="23">
        <v>1980</v>
      </c>
      <c r="H35" s="23">
        <v>2022</v>
      </c>
      <c r="I35" s="32" t="s">
        <v>31</v>
      </c>
      <c r="J35" s="32" t="s">
        <v>31</v>
      </c>
      <c r="K35" s="32" t="s">
        <v>31</v>
      </c>
      <c r="L35" s="26">
        <v>425</v>
      </c>
      <c r="M35" s="26">
        <v>298.2</v>
      </c>
      <c r="N35" s="26">
        <v>298.2</v>
      </c>
      <c r="O35" s="23">
        <v>16</v>
      </c>
      <c r="P35" s="23">
        <v>2</v>
      </c>
      <c r="Q35" s="23">
        <v>1</v>
      </c>
      <c r="R35" s="27">
        <f>'Таблица 2'!L28</f>
        <v>132924.99600000001</v>
      </c>
      <c r="S35" s="27">
        <v>0</v>
      </c>
      <c r="T35" s="27">
        <v>0</v>
      </c>
      <c r="U35" s="27">
        <v>0</v>
      </c>
      <c r="V35" s="27">
        <f t="shared" si="1"/>
        <v>132924.99600000001</v>
      </c>
      <c r="W35" s="28">
        <v>46752</v>
      </c>
    </row>
    <row r="36" spans="1:23">
      <c r="A36" s="23"/>
      <c r="B36" s="29">
        <v>22</v>
      </c>
      <c r="C36" s="36">
        <v>2027</v>
      </c>
      <c r="D36" s="31" t="s">
        <v>30</v>
      </c>
      <c r="E36" s="23" t="s">
        <v>84</v>
      </c>
      <c r="F36" s="23">
        <v>1</v>
      </c>
      <c r="G36" s="23">
        <v>1968</v>
      </c>
      <c r="H36" s="23">
        <v>2012</v>
      </c>
      <c r="I36" s="32" t="s">
        <v>31</v>
      </c>
      <c r="J36" s="32" t="s">
        <v>31</v>
      </c>
      <c r="K36" s="32" t="s">
        <v>31</v>
      </c>
      <c r="L36" s="26">
        <v>1039.0999999999999</v>
      </c>
      <c r="M36" s="26">
        <v>633.1</v>
      </c>
      <c r="N36" s="26">
        <v>633.1</v>
      </c>
      <c r="O36" s="23">
        <v>26</v>
      </c>
      <c r="P36" s="23">
        <v>2</v>
      </c>
      <c r="Q36" s="23">
        <v>2</v>
      </c>
      <c r="R36" s="27">
        <f>'Таблица 2'!L29</f>
        <v>2282044.5647999998</v>
      </c>
      <c r="S36" s="27">
        <v>0</v>
      </c>
      <c r="T36" s="27">
        <v>0</v>
      </c>
      <c r="U36" s="27">
        <v>0</v>
      </c>
      <c r="V36" s="27">
        <f t="shared" si="1"/>
        <v>2282044.5647999998</v>
      </c>
      <c r="W36" s="28">
        <v>46752</v>
      </c>
    </row>
    <row r="37" spans="1:23">
      <c r="A37" s="23"/>
      <c r="B37" s="29"/>
      <c r="C37" s="30" t="s">
        <v>74</v>
      </c>
      <c r="D37" s="31"/>
      <c r="E37" s="23"/>
      <c r="F37" s="23"/>
      <c r="G37" s="23"/>
      <c r="H37" s="23"/>
      <c r="I37" s="32"/>
      <c r="J37" s="32"/>
      <c r="K37" s="32"/>
      <c r="L37" s="33">
        <f>SUM(L31:L36)</f>
        <v>4595.2999999999993</v>
      </c>
      <c r="M37" s="33">
        <f>SUM(M31:M36)</f>
        <v>3350.8999999999996</v>
      </c>
      <c r="N37" s="33">
        <f>SUM(N31:N36)</f>
        <v>3350.8999999999996</v>
      </c>
      <c r="O37" s="34">
        <f>SUM(O32:O36)</f>
        <v>124</v>
      </c>
      <c r="P37" s="23"/>
      <c r="Q37" s="23"/>
      <c r="R37" s="35">
        <f>SUM(R30:R36)</f>
        <v>20045538.608520001</v>
      </c>
      <c r="S37" s="35">
        <f>SUM(S32:S36)</f>
        <v>0</v>
      </c>
      <c r="T37" s="35">
        <f>SUM(T32:T36)</f>
        <v>0</v>
      </c>
      <c r="U37" s="35">
        <f>SUM(U32:U36)</f>
        <v>0</v>
      </c>
      <c r="V37" s="35">
        <f>SUM(V30:V36)</f>
        <v>20045538.608520001</v>
      </c>
      <c r="W37" s="28"/>
    </row>
    <row r="38" spans="1:23">
      <c r="A38" s="23"/>
      <c r="B38" s="29">
        <v>23</v>
      </c>
      <c r="C38" s="24">
        <v>2028</v>
      </c>
      <c r="D38" s="23" t="s">
        <v>30</v>
      </c>
      <c r="E38" s="23" t="s">
        <v>83</v>
      </c>
      <c r="F38" s="23">
        <v>1</v>
      </c>
      <c r="G38" s="23">
        <v>1971</v>
      </c>
      <c r="H38" s="23">
        <v>2012</v>
      </c>
      <c r="I38" s="32" t="s">
        <v>31</v>
      </c>
      <c r="J38" s="32" t="s">
        <v>31</v>
      </c>
      <c r="K38" s="32" t="s">
        <v>31</v>
      </c>
      <c r="L38" s="26">
        <v>692.6</v>
      </c>
      <c r="M38" s="26">
        <v>644.20000000000005</v>
      </c>
      <c r="N38" s="26">
        <v>644.20000000000005</v>
      </c>
      <c r="O38" s="23">
        <v>28</v>
      </c>
      <c r="P38" s="23">
        <v>2</v>
      </c>
      <c r="Q38" s="23">
        <v>2</v>
      </c>
      <c r="R38" s="27">
        <f>'Таблица 2'!L31</f>
        <v>88451.197199999995</v>
      </c>
      <c r="S38" s="27">
        <v>0</v>
      </c>
      <c r="T38" s="27">
        <v>0</v>
      </c>
      <c r="U38" s="27">
        <v>0</v>
      </c>
      <c r="V38" s="27">
        <f>R38</f>
        <v>88451.197199999995</v>
      </c>
      <c r="W38" s="28">
        <v>47118</v>
      </c>
    </row>
    <row r="39" spans="1:23">
      <c r="A39" s="23"/>
      <c r="B39" s="29">
        <v>24</v>
      </c>
      <c r="C39" s="24">
        <v>2028</v>
      </c>
      <c r="D39" s="23" t="s">
        <v>30</v>
      </c>
      <c r="E39" s="102" t="s">
        <v>84</v>
      </c>
      <c r="F39" s="23">
        <v>1</v>
      </c>
      <c r="G39" s="23">
        <v>1968</v>
      </c>
      <c r="H39" s="23">
        <v>2012</v>
      </c>
      <c r="I39" s="32" t="s">
        <v>31</v>
      </c>
      <c r="J39" s="32" t="s">
        <v>31</v>
      </c>
      <c r="K39" s="32" t="s">
        <v>31</v>
      </c>
      <c r="L39" s="26">
        <v>1039.0999999999999</v>
      </c>
      <c r="M39" s="26">
        <v>633.1</v>
      </c>
      <c r="N39" s="26">
        <v>633.1</v>
      </c>
      <c r="O39" s="23">
        <v>26</v>
      </c>
      <c r="P39" s="23">
        <v>2</v>
      </c>
      <c r="Q39" s="23">
        <v>2</v>
      </c>
      <c r="R39" s="27">
        <f>'Таблица 2'!L32</f>
        <v>88451.197199999995</v>
      </c>
      <c r="S39" s="27">
        <v>0</v>
      </c>
      <c r="T39" s="27">
        <v>0</v>
      </c>
      <c r="U39" s="27">
        <v>0</v>
      </c>
      <c r="V39" s="27">
        <f t="shared" ref="V39:V96" si="2">R39</f>
        <v>88451.197199999995</v>
      </c>
      <c r="W39" s="28">
        <v>47118</v>
      </c>
    </row>
    <row r="40" spans="1:23">
      <c r="A40" s="23"/>
      <c r="B40" s="29">
        <v>25</v>
      </c>
      <c r="C40" s="24">
        <v>2028</v>
      </c>
      <c r="D40" s="23" t="s">
        <v>30</v>
      </c>
      <c r="E40" s="102" t="s">
        <v>88</v>
      </c>
      <c r="F40" s="23">
        <v>1</v>
      </c>
      <c r="G40" s="23">
        <v>1967</v>
      </c>
      <c r="H40" s="23">
        <v>2012</v>
      </c>
      <c r="I40" s="32" t="s">
        <v>31</v>
      </c>
      <c r="J40" s="32" t="s">
        <v>31</v>
      </c>
      <c r="K40" s="32" t="s">
        <v>31</v>
      </c>
      <c r="L40" s="26">
        <v>689.1</v>
      </c>
      <c r="M40" s="26">
        <v>640.29999999999995</v>
      </c>
      <c r="N40" s="26">
        <v>640.29999999999995</v>
      </c>
      <c r="O40" s="23">
        <v>27</v>
      </c>
      <c r="P40" s="23">
        <v>2</v>
      </c>
      <c r="Q40" s="23">
        <v>2</v>
      </c>
      <c r="R40" s="27">
        <f>'Таблица 2'!L33</f>
        <v>88451.197199999995</v>
      </c>
      <c r="S40" s="27">
        <v>0</v>
      </c>
      <c r="T40" s="27">
        <v>0</v>
      </c>
      <c r="U40" s="27">
        <v>0</v>
      </c>
      <c r="V40" s="27">
        <f t="shared" si="2"/>
        <v>88451.197199999995</v>
      </c>
      <c r="W40" s="28">
        <v>47118</v>
      </c>
    </row>
    <row r="41" spans="1:23">
      <c r="A41" s="23"/>
      <c r="B41" s="29">
        <v>26</v>
      </c>
      <c r="C41" s="24">
        <v>2028</v>
      </c>
      <c r="D41" s="23" t="s">
        <v>30</v>
      </c>
      <c r="E41" s="102" t="s">
        <v>93</v>
      </c>
      <c r="F41" s="23">
        <v>1</v>
      </c>
      <c r="G41" s="23">
        <v>1980</v>
      </c>
      <c r="H41" s="23">
        <v>2013</v>
      </c>
      <c r="I41" s="32" t="s">
        <v>31</v>
      </c>
      <c r="J41" s="32" t="s">
        <v>31</v>
      </c>
      <c r="K41" s="32" t="s">
        <v>31</v>
      </c>
      <c r="L41" s="26">
        <v>626.79999999999995</v>
      </c>
      <c r="M41" s="26">
        <v>570.5</v>
      </c>
      <c r="N41" s="26">
        <v>570.5</v>
      </c>
      <c r="O41" s="23">
        <v>18</v>
      </c>
      <c r="P41" s="23">
        <v>2</v>
      </c>
      <c r="Q41" s="23">
        <v>2</v>
      </c>
      <c r="R41" s="27">
        <f>'Таблица 2'!L34+'Таблица 2'!L35+'Таблица 2'!L36+'Таблица 2'!L37</f>
        <v>794633.87899999996</v>
      </c>
      <c r="S41" s="27">
        <v>0</v>
      </c>
      <c r="T41" s="27">
        <v>0</v>
      </c>
      <c r="U41" s="27">
        <v>0</v>
      </c>
      <c r="V41" s="27">
        <f t="shared" si="2"/>
        <v>794633.87899999996</v>
      </c>
      <c r="W41" s="28">
        <v>47118</v>
      </c>
    </row>
    <row r="42" spans="1:23">
      <c r="A42" s="23"/>
      <c r="B42" s="29">
        <v>27</v>
      </c>
      <c r="C42" s="24">
        <v>2028</v>
      </c>
      <c r="D42" s="23" t="s">
        <v>30</v>
      </c>
      <c r="E42" s="102" t="s">
        <v>94</v>
      </c>
      <c r="F42" s="23">
        <v>1</v>
      </c>
      <c r="G42" s="37">
        <v>1993</v>
      </c>
      <c r="H42" s="37">
        <v>2013</v>
      </c>
      <c r="I42" s="32" t="s">
        <v>31</v>
      </c>
      <c r="J42" s="32" t="s">
        <v>31</v>
      </c>
      <c r="K42" s="32" t="s">
        <v>31</v>
      </c>
      <c r="L42" s="38">
        <v>1060</v>
      </c>
      <c r="M42" s="38">
        <v>579</v>
      </c>
      <c r="N42" s="38">
        <v>579</v>
      </c>
      <c r="O42" s="23">
        <v>21</v>
      </c>
      <c r="P42" s="23">
        <v>2</v>
      </c>
      <c r="Q42" s="23">
        <v>2</v>
      </c>
      <c r="R42" s="27">
        <f>'Таблица 2'!L38+'Таблица 2'!L39+'Таблица 2'!L40</f>
        <v>569667.46479999996</v>
      </c>
      <c r="S42" s="27">
        <v>0</v>
      </c>
      <c r="T42" s="27">
        <v>0</v>
      </c>
      <c r="U42" s="27">
        <v>0</v>
      </c>
      <c r="V42" s="27">
        <f t="shared" si="2"/>
        <v>569667.46479999996</v>
      </c>
      <c r="W42" s="28">
        <v>47118</v>
      </c>
    </row>
    <row r="43" spans="1:23">
      <c r="A43" s="23"/>
      <c r="B43" s="29">
        <v>28</v>
      </c>
      <c r="C43" s="24">
        <v>2028</v>
      </c>
      <c r="D43" s="23" t="s">
        <v>30</v>
      </c>
      <c r="E43" s="102" t="s">
        <v>149</v>
      </c>
      <c r="F43" s="23">
        <v>1</v>
      </c>
      <c r="G43" s="37">
        <v>1971</v>
      </c>
      <c r="H43" s="37">
        <v>2013</v>
      </c>
      <c r="I43" s="32" t="s">
        <v>31</v>
      </c>
      <c r="J43" s="32" t="s">
        <v>31</v>
      </c>
      <c r="K43" s="32" t="s">
        <v>31</v>
      </c>
      <c r="L43" s="38">
        <v>693</v>
      </c>
      <c r="M43" s="38">
        <v>360</v>
      </c>
      <c r="N43" s="38">
        <v>360</v>
      </c>
      <c r="O43" s="23">
        <v>12</v>
      </c>
      <c r="P43" s="23">
        <v>2</v>
      </c>
      <c r="Q43" s="23">
        <v>1</v>
      </c>
      <c r="R43" s="27">
        <f>'Таблица 2'!L41+'Таблица 2'!L42</f>
        <v>910198.13920000009</v>
      </c>
      <c r="S43" s="27">
        <v>0</v>
      </c>
      <c r="T43" s="27">
        <v>0</v>
      </c>
      <c r="U43" s="27">
        <v>0</v>
      </c>
      <c r="V43" s="27">
        <f t="shared" si="2"/>
        <v>910198.13920000009</v>
      </c>
      <c r="W43" s="28">
        <v>47118</v>
      </c>
    </row>
    <row r="44" spans="1:23">
      <c r="A44" s="23"/>
      <c r="B44" s="29">
        <v>29</v>
      </c>
      <c r="C44" s="24">
        <v>2028</v>
      </c>
      <c r="D44" s="23" t="s">
        <v>30</v>
      </c>
      <c r="E44" s="102" t="s">
        <v>95</v>
      </c>
      <c r="F44" s="23">
        <v>1</v>
      </c>
      <c r="G44" s="37">
        <v>1976</v>
      </c>
      <c r="H44" s="37">
        <v>2013</v>
      </c>
      <c r="I44" s="32" t="s">
        <v>31</v>
      </c>
      <c r="J44" s="32" t="s">
        <v>31</v>
      </c>
      <c r="K44" s="32" t="s">
        <v>31</v>
      </c>
      <c r="L44" s="38">
        <v>604.5</v>
      </c>
      <c r="M44" s="38">
        <v>551.29999999999995</v>
      </c>
      <c r="N44" s="38">
        <v>551.29999999999995</v>
      </c>
      <c r="O44" s="23">
        <v>20</v>
      </c>
      <c r="P44" s="23">
        <v>2</v>
      </c>
      <c r="Q44" s="23">
        <v>2</v>
      </c>
      <c r="R44" s="27">
        <f>'Таблица 2'!L43+'Таблица 2'!L44</f>
        <v>679967.42940000002</v>
      </c>
      <c r="S44" s="27">
        <v>0</v>
      </c>
      <c r="T44" s="27">
        <v>0</v>
      </c>
      <c r="U44" s="27">
        <v>0</v>
      </c>
      <c r="V44" s="27">
        <f t="shared" si="2"/>
        <v>679967.42940000002</v>
      </c>
      <c r="W44" s="28">
        <v>47118</v>
      </c>
    </row>
    <row r="45" spans="1:23">
      <c r="A45" s="23"/>
      <c r="B45" s="29">
        <v>30</v>
      </c>
      <c r="C45" s="24">
        <v>2028</v>
      </c>
      <c r="D45" s="23" t="s">
        <v>30</v>
      </c>
      <c r="E45" s="102" t="s">
        <v>96</v>
      </c>
      <c r="F45" s="23">
        <v>1</v>
      </c>
      <c r="G45" s="37">
        <v>1976</v>
      </c>
      <c r="H45" s="37">
        <v>2013</v>
      </c>
      <c r="I45" s="32" t="s">
        <v>31</v>
      </c>
      <c r="J45" s="32" t="s">
        <v>31</v>
      </c>
      <c r="K45" s="32" t="s">
        <v>31</v>
      </c>
      <c r="L45" s="38">
        <v>699.2</v>
      </c>
      <c r="M45" s="38">
        <v>368.9</v>
      </c>
      <c r="N45" s="38">
        <v>368.9</v>
      </c>
      <c r="O45" s="23">
        <v>12</v>
      </c>
      <c r="P45" s="23">
        <v>2</v>
      </c>
      <c r="Q45" s="23">
        <v>1</v>
      </c>
      <c r="R45" s="27">
        <f>'Таблица 2'!L45+'Таблица 2'!L46</f>
        <v>686613.6791999999</v>
      </c>
      <c r="S45" s="27">
        <v>0</v>
      </c>
      <c r="T45" s="27">
        <v>0</v>
      </c>
      <c r="U45" s="27">
        <v>0</v>
      </c>
      <c r="V45" s="27">
        <f t="shared" si="2"/>
        <v>686613.6791999999</v>
      </c>
      <c r="W45" s="28">
        <v>47118</v>
      </c>
    </row>
    <row r="46" spans="1:23">
      <c r="A46" s="23"/>
      <c r="B46" s="29">
        <v>31</v>
      </c>
      <c r="C46" s="24">
        <v>2028</v>
      </c>
      <c r="D46" s="23" t="s">
        <v>30</v>
      </c>
      <c r="E46" s="102" t="s">
        <v>97</v>
      </c>
      <c r="F46" s="23">
        <v>1</v>
      </c>
      <c r="G46" s="37">
        <v>1971</v>
      </c>
      <c r="H46" s="37">
        <v>2011</v>
      </c>
      <c r="I46" s="32" t="s">
        <v>31</v>
      </c>
      <c r="J46" s="32" t="s">
        <v>31</v>
      </c>
      <c r="K46" s="32" t="s">
        <v>31</v>
      </c>
      <c r="L46" s="38">
        <v>1072.9000000000001</v>
      </c>
      <c r="M46" s="38">
        <v>565.70000000000005</v>
      </c>
      <c r="N46" s="38">
        <v>565.70000000000005</v>
      </c>
      <c r="O46" s="23">
        <v>30</v>
      </c>
      <c r="P46" s="23">
        <v>2</v>
      </c>
      <c r="Q46" s="23">
        <v>2</v>
      </c>
      <c r="R46" s="27">
        <f>'Таблица 2'!L47+'Таблица 2'!L48</f>
        <v>2676744.1667999998</v>
      </c>
      <c r="S46" s="27">
        <v>0</v>
      </c>
      <c r="T46" s="27">
        <v>0</v>
      </c>
      <c r="U46" s="27">
        <v>0</v>
      </c>
      <c r="V46" s="27">
        <f t="shared" si="2"/>
        <v>2676744.1667999998</v>
      </c>
      <c r="W46" s="28">
        <v>47118</v>
      </c>
    </row>
    <row r="47" spans="1:23">
      <c r="A47" s="23"/>
      <c r="B47" s="29">
        <v>32</v>
      </c>
      <c r="C47" s="24">
        <v>2028</v>
      </c>
      <c r="D47" s="23" t="s">
        <v>30</v>
      </c>
      <c r="E47" s="102" t="s">
        <v>99</v>
      </c>
      <c r="F47" s="23">
        <v>1</v>
      </c>
      <c r="G47" s="37">
        <v>1960</v>
      </c>
      <c r="H47" s="37">
        <v>2018</v>
      </c>
      <c r="I47" s="32" t="s">
        <v>31</v>
      </c>
      <c r="J47" s="32" t="s">
        <v>31</v>
      </c>
      <c r="K47" s="32" t="s">
        <v>31</v>
      </c>
      <c r="L47" s="38">
        <v>636.55999999999995</v>
      </c>
      <c r="M47" s="38">
        <v>586.55999999999995</v>
      </c>
      <c r="N47" s="38">
        <v>586.55999999999995</v>
      </c>
      <c r="O47" s="23">
        <v>15</v>
      </c>
      <c r="P47" s="23">
        <v>2</v>
      </c>
      <c r="Q47" s="23">
        <v>2</v>
      </c>
      <c r="R47" s="27">
        <f>'Таблица 2'!L49</f>
        <v>88451.197199999995</v>
      </c>
      <c r="S47" s="27">
        <v>0</v>
      </c>
      <c r="T47" s="27">
        <v>0</v>
      </c>
      <c r="U47" s="27">
        <v>0</v>
      </c>
      <c r="V47" s="27">
        <f t="shared" si="2"/>
        <v>88451.197199999995</v>
      </c>
      <c r="W47" s="28">
        <v>47118</v>
      </c>
    </row>
    <row r="48" spans="1:23">
      <c r="A48" s="23"/>
      <c r="B48" s="29">
        <v>33</v>
      </c>
      <c r="C48" s="24">
        <v>2028</v>
      </c>
      <c r="D48" s="23" t="s">
        <v>30</v>
      </c>
      <c r="E48" s="102" t="s">
        <v>100</v>
      </c>
      <c r="F48" s="23">
        <v>1</v>
      </c>
      <c r="G48" s="37">
        <v>1967</v>
      </c>
      <c r="H48" s="37">
        <v>2011</v>
      </c>
      <c r="I48" s="32" t="s">
        <v>31</v>
      </c>
      <c r="J48" s="32" t="s">
        <v>31</v>
      </c>
      <c r="K48" s="32" t="s">
        <v>31</v>
      </c>
      <c r="L48" s="38">
        <v>677.7</v>
      </c>
      <c r="M48" s="38">
        <v>620.70000000000005</v>
      </c>
      <c r="N48" s="38">
        <v>620.70000000000005</v>
      </c>
      <c r="O48" s="23">
        <v>23</v>
      </c>
      <c r="P48" s="23">
        <v>2</v>
      </c>
      <c r="Q48" s="23">
        <v>2</v>
      </c>
      <c r="R48" s="27">
        <f>'Таблица 2'!L50</f>
        <v>88451.197199999995</v>
      </c>
      <c r="S48" s="27">
        <v>0</v>
      </c>
      <c r="T48" s="27">
        <v>0</v>
      </c>
      <c r="U48" s="27">
        <v>0</v>
      </c>
      <c r="V48" s="27">
        <f t="shared" si="2"/>
        <v>88451.197199999995</v>
      </c>
      <c r="W48" s="28">
        <v>47118</v>
      </c>
    </row>
    <row r="49" spans="1:23">
      <c r="A49" s="23"/>
      <c r="B49" s="29">
        <v>34</v>
      </c>
      <c r="C49" s="24">
        <v>2028</v>
      </c>
      <c r="D49" s="23" t="s">
        <v>30</v>
      </c>
      <c r="E49" s="102" t="s">
        <v>101</v>
      </c>
      <c r="F49" s="23">
        <v>1</v>
      </c>
      <c r="G49" s="37">
        <v>1969</v>
      </c>
      <c r="H49" s="37">
        <v>2012</v>
      </c>
      <c r="I49" s="32" t="s">
        <v>31</v>
      </c>
      <c r="J49" s="32" t="s">
        <v>31</v>
      </c>
      <c r="K49" s="32" t="s">
        <v>31</v>
      </c>
      <c r="L49" s="38">
        <v>1137</v>
      </c>
      <c r="M49" s="38">
        <v>637.79999999999995</v>
      </c>
      <c r="N49" s="38">
        <v>637.79999999999995</v>
      </c>
      <c r="O49" s="23">
        <v>23</v>
      </c>
      <c r="P49" s="23">
        <v>2</v>
      </c>
      <c r="Q49" s="23">
        <v>2</v>
      </c>
      <c r="R49" s="27">
        <f>'Таблица 2'!L51+'Таблица 2'!L52</f>
        <v>697690.7622</v>
      </c>
      <c r="S49" s="27">
        <v>0</v>
      </c>
      <c r="T49" s="27">
        <v>0</v>
      </c>
      <c r="U49" s="27">
        <v>0</v>
      </c>
      <c r="V49" s="27">
        <f t="shared" si="2"/>
        <v>697690.7622</v>
      </c>
      <c r="W49" s="28">
        <v>47118</v>
      </c>
    </row>
    <row r="50" spans="1:23">
      <c r="A50" s="23"/>
      <c r="B50" s="29">
        <v>35</v>
      </c>
      <c r="C50" s="24">
        <v>2028</v>
      </c>
      <c r="D50" s="23" t="s">
        <v>30</v>
      </c>
      <c r="E50" s="102" t="s">
        <v>102</v>
      </c>
      <c r="F50" s="23">
        <v>1</v>
      </c>
      <c r="G50" s="37">
        <v>1976</v>
      </c>
      <c r="H50" s="37">
        <v>2012</v>
      </c>
      <c r="I50" s="32" t="s">
        <v>31</v>
      </c>
      <c r="J50" s="32" t="s">
        <v>31</v>
      </c>
      <c r="K50" s="32" t="s">
        <v>31</v>
      </c>
      <c r="L50" s="38">
        <v>638.9</v>
      </c>
      <c r="M50" s="38">
        <v>551.70000000000005</v>
      </c>
      <c r="N50" s="38">
        <v>551.70000000000005</v>
      </c>
      <c r="O50" s="23">
        <v>18</v>
      </c>
      <c r="P50" s="23">
        <v>2</v>
      </c>
      <c r="Q50" s="23">
        <v>2</v>
      </c>
      <c r="R50" s="27">
        <f>'Таблица 2'!L53+'Таблица 2'!L54</f>
        <v>436253.2182</v>
      </c>
      <c r="S50" s="27">
        <v>0</v>
      </c>
      <c r="T50" s="27">
        <v>0</v>
      </c>
      <c r="U50" s="27">
        <v>0</v>
      </c>
      <c r="V50" s="27">
        <f t="shared" si="2"/>
        <v>436253.2182</v>
      </c>
      <c r="W50" s="28">
        <v>47118</v>
      </c>
    </row>
    <row r="51" spans="1:23">
      <c r="A51" s="23"/>
      <c r="B51" s="29">
        <v>36</v>
      </c>
      <c r="C51" s="24">
        <v>2028</v>
      </c>
      <c r="D51" s="23" t="s">
        <v>30</v>
      </c>
      <c r="E51" s="102" t="s">
        <v>103</v>
      </c>
      <c r="F51" s="23">
        <v>1</v>
      </c>
      <c r="G51" s="37">
        <v>1975</v>
      </c>
      <c r="H51" s="37">
        <v>2012</v>
      </c>
      <c r="I51" s="32" t="s">
        <v>31</v>
      </c>
      <c r="J51" s="32" t="s">
        <v>31</v>
      </c>
      <c r="K51" s="32" t="s">
        <v>31</v>
      </c>
      <c r="L51" s="38">
        <v>1108.3</v>
      </c>
      <c r="M51" s="38">
        <v>602.9</v>
      </c>
      <c r="N51" s="38">
        <v>602.9</v>
      </c>
      <c r="O51" s="23">
        <v>20</v>
      </c>
      <c r="P51" s="23">
        <v>2</v>
      </c>
      <c r="Q51" s="23">
        <v>2</v>
      </c>
      <c r="R51" s="27">
        <f>'Таблица 2'!L55</f>
        <v>88451.197199999995</v>
      </c>
      <c r="S51" s="27">
        <v>0</v>
      </c>
      <c r="T51" s="27">
        <v>0</v>
      </c>
      <c r="U51" s="27">
        <v>0</v>
      </c>
      <c r="V51" s="27">
        <f t="shared" si="2"/>
        <v>88451.197199999995</v>
      </c>
      <c r="W51" s="28">
        <v>47118</v>
      </c>
    </row>
    <row r="52" spans="1:23">
      <c r="A52" s="23"/>
      <c r="B52" s="29">
        <v>37</v>
      </c>
      <c r="C52" s="24">
        <v>2028</v>
      </c>
      <c r="D52" s="23" t="s">
        <v>30</v>
      </c>
      <c r="E52" s="102" t="s">
        <v>104</v>
      </c>
      <c r="F52" s="23">
        <v>1</v>
      </c>
      <c r="G52" s="37">
        <v>1974</v>
      </c>
      <c r="H52" s="37">
        <v>2013</v>
      </c>
      <c r="I52" s="32" t="s">
        <v>31</v>
      </c>
      <c r="J52" s="32" t="s">
        <v>31</v>
      </c>
      <c r="K52" s="32" t="s">
        <v>31</v>
      </c>
      <c r="L52" s="38">
        <v>595.79999999999995</v>
      </c>
      <c r="M52" s="38">
        <v>560.17999999999995</v>
      </c>
      <c r="N52" s="38">
        <v>560.17999999999995</v>
      </c>
      <c r="O52" s="23">
        <v>21</v>
      </c>
      <c r="P52" s="23">
        <v>2</v>
      </c>
      <c r="Q52" s="23">
        <v>2</v>
      </c>
      <c r="R52" s="27">
        <f>'Таблица 2'!L56+'Таблица 2'!L57</f>
        <v>1082191.6851999999</v>
      </c>
      <c r="S52" s="27">
        <v>0</v>
      </c>
      <c r="T52" s="27">
        <v>0</v>
      </c>
      <c r="U52" s="27">
        <v>0</v>
      </c>
      <c r="V52" s="27">
        <f t="shared" si="2"/>
        <v>1082191.6851999999</v>
      </c>
      <c r="W52" s="28">
        <v>47118</v>
      </c>
    </row>
    <row r="53" spans="1:23">
      <c r="A53" s="23"/>
      <c r="B53" s="29">
        <v>38</v>
      </c>
      <c r="C53" s="24">
        <v>2028</v>
      </c>
      <c r="D53" s="23" t="s">
        <v>30</v>
      </c>
      <c r="E53" s="102" t="s">
        <v>106</v>
      </c>
      <c r="F53" s="23">
        <v>1</v>
      </c>
      <c r="G53" s="37">
        <v>1974</v>
      </c>
      <c r="H53" s="37">
        <v>2011</v>
      </c>
      <c r="I53" s="32" t="s">
        <v>31</v>
      </c>
      <c r="J53" s="32" t="s">
        <v>31</v>
      </c>
      <c r="K53" s="32" t="s">
        <v>31</v>
      </c>
      <c r="L53" s="38">
        <v>570</v>
      </c>
      <c r="M53" s="38">
        <v>500</v>
      </c>
      <c r="N53" s="38">
        <v>500</v>
      </c>
      <c r="O53" s="23">
        <v>20</v>
      </c>
      <c r="P53" s="23">
        <v>2</v>
      </c>
      <c r="Q53" s="23">
        <v>2</v>
      </c>
      <c r="R53" s="27">
        <f>'Таблица 2'!L58</f>
        <v>88451.197199999995</v>
      </c>
      <c r="S53" s="27">
        <v>0</v>
      </c>
      <c r="T53" s="27">
        <v>0</v>
      </c>
      <c r="U53" s="27">
        <v>0</v>
      </c>
      <c r="V53" s="27">
        <f t="shared" si="2"/>
        <v>88451.197199999995</v>
      </c>
      <c r="W53" s="28">
        <v>47118</v>
      </c>
    </row>
    <row r="54" spans="1:23">
      <c r="A54" s="23"/>
      <c r="B54" s="29">
        <v>39</v>
      </c>
      <c r="C54" s="24">
        <v>2028</v>
      </c>
      <c r="D54" s="23" t="s">
        <v>30</v>
      </c>
      <c r="E54" s="102" t="s">
        <v>107</v>
      </c>
      <c r="F54" s="23">
        <v>1</v>
      </c>
      <c r="G54" s="37">
        <v>1979</v>
      </c>
      <c r="H54" s="37">
        <v>2022</v>
      </c>
      <c r="I54" s="32" t="s">
        <v>31</v>
      </c>
      <c r="J54" s="32" t="s">
        <v>31</v>
      </c>
      <c r="K54" s="32" t="s">
        <v>31</v>
      </c>
      <c r="L54" s="38">
        <v>918.2</v>
      </c>
      <c r="M54" s="38">
        <v>793</v>
      </c>
      <c r="N54" s="38">
        <v>793</v>
      </c>
      <c r="O54" s="23">
        <v>17</v>
      </c>
      <c r="P54" s="23">
        <v>3</v>
      </c>
      <c r="Q54" s="23">
        <v>1</v>
      </c>
      <c r="R54" s="27">
        <f>'Таблица 2'!L59+'Таблица 2'!L60+'Таблица 2'!L61+'Таблица 2'!L62+'Таблица 2'!L63+'Таблица 2'!L64</f>
        <v>6743234.7942000004</v>
      </c>
      <c r="S54" s="27">
        <v>0</v>
      </c>
      <c r="T54" s="27">
        <v>0</v>
      </c>
      <c r="U54" s="27">
        <v>0</v>
      </c>
      <c r="V54" s="27">
        <f t="shared" si="2"/>
        <v>6743234.7942000004</v>
      </c>
      <c r="W54" s="28">
        <v>47118</v>
      </c>
    </row>
    <row r="55" spans="1:23">
      <c r="A55" s="23"/>
      <c r="B55" s="29">
        <v>40</v>
      </c>
      <c r="C55" s="24">
        <v>2028</v>
      </c>
      <c r="D55" s="23" t="s">
        <v>30</v>
      </c>
      <c r="E55" s="102" t="s">
        <v>108</v>
      </c>
      <c r="F55" s="23">
        <v>1</v>
      </c>
      <c r="G55" s="37">
        <v>1979</v>
      </c>
      <c r="H55" s="37">
        <v>2012</v>
      </c>
      <c r="I55" s="32" t="s">
        <v>31</v>
      </c>
      <c r="J55" s="32" t="s">
        <v>31</v>
      </c>
      <c r="K55" s="32" t="s">
        <v>31</v>
      </c>
      <c r="L55" s="38">
        <v>609.70000000000005</v>
      </c>
      <c r="M55" s="38">
        <v>558.79999999999995</v>
      </c>
      <c r="N55" s="38">
        <v>558.5</v>
      </c>
      <c r="O55" s="23">
        <v>25</v>
      </c>
      <c r="P55" s="23">
        <v>2</v>
      </c>
      <c r="Q55" s="23">
        <v>2</v>
      </c>
      <c r="R55" s="27">
        <f>'Таблица 2'!L65+'Таблица 2'!L66</f>
        <v>413066.41680000001</v>
      </c>
      <c r="S55" s="27">
        <v>0</v>
      </c>
      <c r="T55" s="27">
        <v>0</v>
      </c>
      <c r="U55" s="27">
        <v>0</v>
      </c>
      <c r="V55" s="27">
        <f t="shared" si="2"/>
        <v>413066.41680000001</v>
      </c>
      <c r="W55" s="28">
        <v>47118</v>
      </c>
    </row>
    <row r="56" spans="1:23">
      <c r="A56" s="23"/>
      <c r="B56" s="29">
        <v>41</v>
      </c>
      <c r="C56" s="24">
        <v>2028</v>
      </c>
      <c r="D56" s="23" t="s">
        <v>30</v>
      </c>
      <c r="E56" s="107" t="s">
        <v>109</v>
      </c>
      <c r="F56" s="23">
        <v>1</v>
      </c>
      <c r="G56" s="37">
        <v>1979</v>
      </c>
      <c r="H56" s="37">
        <v>2011</v>
      </c>
      <c r="I56" s="32" t="s">
        <v>31</v>
      </c>
      <c r="J56" s="32" t="s">
        <v>31</v>
      </c>
      <c r="K56" s="32" t="s">
        <v>31</v>
      </c>
      <c r="L56" s="38">
        <v>976.98</v>
      </c>
      <c r="M56" s="38">
        <v>572.45000000000005</v>
      </c>
      <c r="N56" s="38">
        <v>572.45000000000005</v>
      </c>
      <c r="O56" s="23">
        <v>21</v>
      </c>
      <c r="P56" s="23">
        <v>2</v>
      </c>
      <c r="Q56" s="23">
        <v>2</v>
      </c>
      <c r="R56" s="27">
        <f>'Таблица 2'!L67+'Таблица 2'!L68+'Таблица 2'!L69+'Таблица 2'!L70</f>
        <v>2351239.7163600004</v>
      </c>
      <c r="S56" s="27">
        <v>0</v>
      </c>
      <c r="T56" s="27">
        <v>0</v>
      </c>
      <c r="U56" s="27">
        <v>0</v>
      </c>
      <c r="V56" s="27">
        <f t="shared" si="2"/>
        <v>2351239.7163600004</v>
      </c>
      <c r="W56" s="28">
        <v>47118</v>
      </c>
    </row>
    <row r="57" spans="1:23">
      <c r="A57" s="23"/>
      <c r="B57" s="29">
        <v>42</v>
      </c>
      <c r="C57" s="24">
        <v>2028</v>
      </c>
      <c r="D57" s="23" t="s">
        <v>30</v>
      </c>
      <c r="E57" s="107" t="s">
        <v>110</v>
      </c>
      <c r="F57" s="23">
        <v>1</v>
      </c>
      <c r="G57" s="37">
        <v>1984</v>
      </c>
      <c r="H57" s="37">
        <v>2011</v>
      </c>
      <c r="I57" s="32" t="s">
        <v>31</v>
      </c>
      <c r="J57" s="32" t="s">
        <v>31</v>
      </c>
      <c r="K57" s="32" t="s">
        <v>31</v>
      </c>
      <c r="L57" s="38">
        <v>565.16</v>
      </c>
      <c r="M57" s="38">
        <v>515.16</v>
      </c>
      <c r="N57" s="38">
        <v>515.16</v>
      </c>
      <c r="O57" s="23">
        <v>19</v>
      </c>
      <c r="P57" s="23">
        <v>2</v>
      </c>
      <c r="Q57" s="23">
        <v>2</v>
      </c>
      <c r="R57" s="27">
        <f>'Таблица 2'!L71+'Таблица 2'!L72+'Таблица 2'!L73</f>
        <v>651665.45680000004</v>
      </c>
      <c r="S57" s="27">
        <v>0</v>
      </c>
      <c r="T57" s="27">
        <v>0</v>
      </c>
      <c r="U57" s="27">
        <v>0</v>
      </c>
      <c r="V57" s="27">
        <f t="shared" si="2"/>
        <v>651665.45680000004</v>
      </c>
      <c r="W57" s="28">
        <v>47118</v>
      </c>
    </row>
    <row r="58" spans="1:23">
      <c r="A58" s="23"/>
      <c r="B58" s="29">
        <v>43</v>
      </c>
      <c r="C58" s="24">
        <v>2028</v>
      </c>
      <c r="D58" s="23" t="s">
        <v>30</v>
      </c>
      <c r="E58" s="102" t="s">
        <v>111</v>
      </c>
      <c r="F58" s="23">
        <v>1</v>
      </c>
      <c r="G58" s="37">
        <v>1980</v>
      </c>
      <c r="H58" s="37">
        <v>2022</v>
      </c>
      <c r="I58" s="32" t="s">
        <v>31</v>
      </c>
      <c r="J58" s="32" t="s">
        <v>31</v>
      </c>
      <c r="K58" s="32" t="s">
        <v>31</v>
      </c>
      <c r="L58" s="38">
        <v>425</v>
      </c>
      <c r="M58" s="38">
        <v>298.2</v>
      </c>
      <c r="N58" s="38">
        <v>298.2</v>
      </c>
      <c r="O58" s="23">
        <v>16</v>
      </c>
      <c r="P58" s="23">
        <v>2</v>
      </c>
      <c r="Q58" s="23">
        <v>1</v>
      </c>
      <c r="R58" s="27">
        <f>'Таблица 2'!L74</f>
        <v>220162.77</v>
      </c>
      <c r="S58" s="27">
        <v>0</v>
      </c>
      <c r="T58" s="27">
        <v>0</v>
      </c>
      <c r="U58" s="27">
        <v>0</v>
      </c>
      <c r="V58" s="27">
        <f t="shared" si="2"/>
        <v>220162.77</v>
      </c>
      <c r="W58" s="28">
        <v>47118</v>
      </c>
    </row>
    <row r="59" spans="1:23">
      <c r="A59" s="23"/>
      <c r="B59" s="29">
        <v>44</v>
      </c>
      <c r="C59" s="24">
        <v>2028</v>
      </c>
      <c r="D59" s="23" t="s">
        <v>30</v>
      </c>
      <c r="E59" s="102" t="s">
        <v>112</v>
      </c>
      <c r="F59" s="23">
        <v>1</v>
      </c>
      <c r="G59" s="37">
        <v>1974</v>
      </c>
      <c r="H59" s="37"/>
      <c r="I59" s="32" t="s">
        <v>31</v>
      </c>
      <c r="J59" s="32" t="s">
        <v>31</v>
      </c>
      <c r="K59" s="32" t="s">
        <v>31</v>
      </c>
      <c r="L59" s="38">
        <v>383.7</v>
      </c>
      <c r="M59" s="38">
        <v>355.9</v>
      </c>
      <c r="N59" s="38">
        <v>355.9</v>
      </c>
      <c r="O59" s="23">
        <v>18</v>
      </c>
      <c r="P59" s="23">
        <v>1</v>
      </c>
      <c r="Q59" s="23">
        <v>2</v>
      </c>
      <c r="R59" s="27">
        <f>'Таблица 2'!L75+'Таблица 2'!L76+'Таблица 2'!L77+'Таблица 2'!L78+'Таблица 2'!L79+'Таблица 2'!L80+'Таблица 2'!L81</f>
        <v>10437475.1702</v>
      </c>
      <c r="S59" s="27">
        <v>0</v>
      </c>
      <c r="T59" s="27">
        <v>0</v>
      </c>
      <c r="U59" s="27">
        <v>0</v>
      </c>
      <c r="V59" s="27">
        <f t="shared" si="2"/>
        <v>10437475.1702</v>
      </c>
      <c r="W59" s="28">
        <v>47118</v>
      </c>
    </row>
    <row r="60" spans="1:23">
      <c r="A60" s="23"/>
      <c r="B60" s="29">
        <v>45</v>
      </c>
      <c r="C60" s="24">
        <v>2028</v>
      </c>
      <c r="D60" s="23" t="s">
        <v>30</v>
      </c>
      <c r="E60" s="102" t="s">
        <v>113</v>
      </c>
      <c r="F60" s="23">
        <v>1</v>
      </c>
      <c r="G60" s="37">
        <v>1962</v>
      </c>
      <c r="H60" s="37">
        <v>2013</v>
      </c>
      <c r="I60" s="32" t="s">
        <v>31</v>
      </c>
      <c r="J60" s="32" t="s">
        <v>31</v>
      </c>
      <c r="K60" s="32" t="s">
        <v>31</v>
      </c>
      <c r="L60" s="38">
        <v>616</v>
      </c>
      <c r="M60" s="38">
        <v>376.1</v>
      </c>
      <c r="N60" s="38">
        <v>376.1</v>
      </c>
      <c r="O60" s="23">
        <v>23</v>
      </c>
      <c r="P60" s="23">
        <v>2</v>
      </c>
      <c r="Q60" s="23">
        <v>2</v>
      </c>
      <c r="R60" s="27">
        <f>'Таблица 2'!L82</f>
        <v>734248.71100000001</v>
      </c>
      <c r="S60" s="27">
        <v>0</v>
      </c>
      <c r="T60" s="27">
        <v>0</v>
      </c>
      <c r="U60" s="27">
        <v>0</v>
      </c>
      <c r="V60" s="27">
        <f t="shared" si="2"/>
        <v>734248.71100000001</v>
      </c>
      <c r="W60" s="28">
        <v>47118</v>
      </c>
    </row>
    <row r="61" spans="1:23">
      <c r="A61" s="23"/>
      <c r="B61" s="29">
        <v>46</v>
      </c>
      <c r="C61" s="24">
        <v>2028</v>
      </c>
      <c r="D61" s="23" t="s">
        <v>30</v>
      </c>
      <c r="E61" s="102" t="s">
        <v>114</v>
      </c>
      <c r="F61" s="23">
        <v>1</v>
      </c>
      <c r="G61" s="37">
        <v>1972</v>
      </c>
      <c r="H61" s="37">
        <v>2023</v>
      </c>
      <c r="I61" s="32" t="s">
        <v>31</v>
      </c>
      <c r="J61" s="32" t="s">
        <v>31</v>
      </c>
      <c r="K61" s="32" t="s">
        <v>31</v>
      </c>
      <c r="L61" s="38">
        <v>977.1</v>
      </c>
      <c r="M61" s="38">
        <v>630.5</v>
      </c>
      <c r="N61" s="38">
        <v>630.5</v>
      </c>
      <c r="O61" s="23">
        <v>25</v>
      </c>
      <c r="P61" s="23">
        <v>2</v>
      </c>
      <c r="Q61" s="23">
        <v>2</v>
      </c>
      <c r="R61" s="27">
        <f>'Таблица 2'!L83+'Таблица 2'!L84</f>
        <v>3719513.8976000003</v>
      </c>
      <c r="S61" s="27">
        <v>0</v>
      </c>
      <c r="T61" s="27">
        <v>0</v>
      </c>
      <c r="U61" s="27">
        <v>0</v>
      </c>
      <c r="V61" s="27">
        <f t="shared" si="2"/>
        <v>3719513.8976000003</v>
      </c>
      <c r="W61" s="28">
        <v>47118</v>
      </c>
    </row>
    <row r="62" spans="1:23">
      <c r="A62" s="23"/>
      <c r="B62" s="29">
        <v>47</v>
      </c>
      <c r="C62" s="24">
        <v>2028</v>
      </c>
      <c r="D62" s="23" t="s">
        <v>30</v>
      </c>
      <c r="E62" s="102" t="s">
        <v>115</v>
      </c>
      <c r="F62" s="23">
        <v>1</v>
      </c>
      <c r="G62" s="37">
        <v>1965</v>
      </c>
      <c r="H62" s="37">
        <v>2020</v>
      </c>
      <c r="I62" s="32" t="s">
        <v>31</v>
      </c>
      <c r="J62" s="32" t="s">
        <v>31</v>
      </c>
      <c r="K62" s="32" t="s">
        <v>31</v>
      </c>
      <c r="L62" s="38">
        <v>547.4</v>
      </c>
      <c r="M62" s="38">
        <v>326.2</v>
      </c>
      <c r="N62" s="38">
        <v>326.2</v>
      </c>
      <c r="O62" s="23">
        <v>12</v>
      </c>
      <c r="P62" s="23">
        <v>2</v>
      </c>
      <c r="Q62" s="23">
        <v>2</v>
      </c>
      <c r="R62" s="27">
        <f>'Таблица 2'!L85</f>
        <v>3669388.0797600001</v>
      </c>
      <c r="S62" s="27">
        <v>0</v>
      </c>
      <c r="T62" s="27">
        <v>0</v>
      </c>
      <c r="U62" s="27">
        <v>0</v>
      </c>
      <c r="V62" s="27">
        <f t="shared" si="2"/>
        <v>3669388.0797600001</v>
      </c>
      <c r="W62" s="28">
        <v>47118</v>
      </c>
    </row>
    <row r="63" spans="1:23">
      <c r="A63" s="23"/>
      <c r="B63" s="29">
        <v>48</v>
      </c>
      <c r="C63" s="24">
        <v>2028</v>
      </c>
      <c r="D63" s="23" t="s">
        <v>30</v>
      </c>
      <c r="E63" s="102" t="s">
        <v>116</v>
      </c>
      <c r="F63" s="23">
        <v>1</v>
      </c>
      <c r="G63" s="37">
        <v>1978</v>
      </c>
      <c r="H63" s="37"/>
      <c r="I63" s="32" t="s">
        <v>31</v>
      </c>
      <c r="J63" s="32" t="s">
        <v>31</v>
      </c>
      <c r="K63" s="32" t="s">
        <v>31</v>
      </c>
      <c r="L63" s="38">
        <v>382.9</v>
      </c>
      <c r="M63" s="38">
        <v>342.7</v>
      </c>
      <c r="N63" s="38">
        <v>342.7</v>
      </c>
      <c r="O63" s="23">
        <v>16</v>
      </c>
      <c r="P63" s="23">
        <v>2</v>
      </c>
      <c r="Q63" s="23">
        <v>1</v>
      </c>
      <c r="R63" s="27">
        <f>'Таблица 2'!L86+'Таблица 2'!L87+'Таблица 2'!L88</f>
        <v>932558.62800000003</v>
      </c>
      <c r="S63" s="27">
        <v>0</v>
      </c>
      <c r="T63" s="27">
        <v>0</v>
      </c>
      <c r="U63" s="27">
        <v>0</v>
      </c>
      <c r="V63" s="27">
        <f t="shared" si="2"/>
        <v>932558.62800000003</v>
      </c>
      <c r="W63" s="28">
        <v>47118</v>
      </c>
    </row>
    <row r="64" spans="1:23">
      <c r="A64" s="23"/>
      <c r="B64" s="29">
        <v>49</v>
      </c>
      <c r="C64" s="24">
        <v>2028</v>
      </c>
      <c r="D64" s="23" t="s">
        <v>30</v>
      </c>
      <c r="E64" s="102" t="s">
        <v>117</v>
      </c>
      <c r="F64" s="23">
        <v>1</v>
      </c>
      <c r="G64" s="37">
        <v>1974</v>
      </c>
      <c r="H64" s="37">
        <v>2022</v>
      </c>
      <c r="I64" s="32" t="s">
        <v>31</v>
      </c>
      <c r="J64" s="32" t="s">
        <v>31</v>
      </c>
      <c r="K64" s="32" t="s">
        <v>31</v>
      </c>
      <c r="L64" s="38">
        <v>587.9</v>
      </c>
      <c r="M64" s="38">
        <v>359.8</v>
      </c>
      <c r="N64" s="38">
        <v>359.8</v>
      </c>
      <c r="O64" s="23">
        <v>15</v>
      </c>
      <c r="P64" s="23">
        <v>2</v>
      </c>
      <c r="Q64" s="23">
        <v>1</v>
      </c>
      <c r="R64" s="27">
        <f>'Таблица 2'!L89+'Таблица 2'!L90</f>
        <v>1715259.4908</v>
      </c>
      <c r="S64" s="27">
        <v>0</v>
      </c>
      <c r="T64" s="27">
        <v>0</v>
      </c>
      <c r="U64" s="27">
        <v>0</v>
      </c>
      <c r="V64" s="27">
        <f t="shared" si="2"/>
        <v>1715259.4908</v>
      </c>
      <c r="W64" s="28">
        <v>47118</v>
      </c>
    </row>
    <row r="65" spans="1:23">
      <c r="A65" s="23"/>
      <c r="B65" s="29">
        <v>50</v>
      </c>
      <c r="C65" s="24">
        <v>2028</v>
      </c>
      <c r="D65" s="23" t="s">
        <v>30</v>
      </c>
      <c r="E65" s="102" t="s">
        <v>118</v>
      </c>
      <c r="F65" s="23">
        <v>1</v>
      </c>
      <c r="G65" s="37">
        <v>1974</v>
      </c>
      <c r="H65" s="37"/>
      <c r="I65" s="32" t="s">
        <v>31</v>
      </c>
      <c r="J65" s="32" t="s">
        <v>31</v>
      </c>
      <c r="K65" s="32" t="s">
        <v>31</v>
      </c>
      <c r="L65" s="38">
        <v>631.70000000000005</v>
      </c>
      <c r="M65" s="38">
        <v>397.5</v>
      </c>
      <c r="N65" s="38">
        <v>397.5</v>
      </c>
      <c r="O65" s="23">
        <v>12</v>
      </c>
      <c r="P65" s="23">
        <v>2</v>
      </c>
      <c r="Q65" s="23">
        <v>1</v>
      </c>
      <c r="R65" s="27">
        <f>'Таблица 2'!L91+'Таблица 2'!L92+'Таблица 2'!L93+'Таблица 2'!L94+'Таблица 2'!L95+'Таблица 2'!L96+'Таблица 2'!L97+'Таблица 2'!L98</f>
        <v>10445556.89556</v>
      </c>
      <c r="S65" s="27">
        <v>0</v>
      </c>
      <c r="T65" s="27">
        <v>0</v>
      </c>
      <c r="U65" s="27">
        <v>0</v>
      </c>
      <c r="V65" s="27">
        <f t="shared" si="2"/>
        <v>10445556.89556</v>
      </c>
      <c r="W65" s="28">
        <v>47118</v>
      </c>
    </row>
    <row r="66" spans="1:23">
      <c r="A66" s="23"/>
      <c r="B66" s="29">
        <v>51</v>
      </c>
      <c r="C66" s="24">
        <v>2028</v>
      </c>
      <c r="D66" s="23" t="s">
        <v>30</v>
      </c>
      <c r="E66" s="102" t="s">
        <v>121</v>
      </c>
      <c r="F66" s="23">
        <v>1</v>
      </c>
      <c r="G66" s="37">
        <v>1976</v>
      </c>
      <c r="H66" s="37">
        <v>2021</v>
      </c>
      <c r="I66" s="32" t="s">
        <v>31</v>
      </c>
      <c r="J66" s="32" t="s">
        <v>31</v>
      </c>
      <c r="K66" s="32" t="s">
        <v>31</v>
      </c>
      <c r="L66" s="38">
        <v>5246.8</v>
      </c>
      <c r="M66" s="38">
        <v>4362.1000000000004</v>
      </c>
      <c r="N66" s="38">
        <v>4362.1000000000004</v>
      </c>
      <c r="O66" s="23">
        <v>143</v>
      </c>
      <c r="P66" s="23">
        <v>5</v>
      </c>
      <c r="Q66" s="23">
        <v>6</v>
      </c>
      <c r="R66" s="27">
        <f>'Таблица 2'!L99+'Таблица 2'!L100</f>
        <v>38120271.004600003</v>
      </c>
      <c r="S66" s="27">
        <v>0</v>
      </c>
      <c r="T66" s="27">
        <v>0</v>
      </c>
      <c r="U66" s="27">
        <v>0</v>
      </c>
      <c r="V66" s="27">
        <f t="shared" si="2"/>
        <v>38120271.004600003</v>
      </c>
      <c r="W66" s="28">
        <v>47118</v>
      </c>
    </row>
    <row r="67" spans="1:23">
      <c r="A67" s="23"/>
      <c r="B67" s="29">
        <v>52</v>
      </c>
      <c r="C67" s="24">
        <v>2028</v>
      </c>
      <c r="D67" s="23" t="s">
        <v>30</v>
      </c>
      <c r="E67" s="102" t="s">
        <v>122</v>
      </c>
      <c r="F67" s="23">
        <v>1</v>
      </c>
      <c r="G67" s="37">
        <v>1973</v>
      </c>
      <c r="H67" s="37"/>
      <c r="I67" s="32" t="s">
        <v>31</v>
      </c>
      <c r="J67" s="32" t="s">
        <v>31</v>
      </c>
      <c r="K67" s="32" t="s">
        <v>31</v>
      </c>
      <c r="L67" s="38">
        <v>1295.9000000000001</v>
      </c>
      <c r="M67" s="38">
        <v>923.1</v>
      </c>
      <c r="N67" s="38">
        <v>923.1</v>
      </c>
      <c r="O67" s="23">
        <v>37</v>
      </c>
      <c r="P67" s="23">
        <v>4</v>
      </c>
      <c r="Q67" s="23">
        <v>2</v>
      </c>
      <c r="R67" s="27">
        <f>'Таблица 2'!L101+'Таблица 2'!L102+'Таблица 2'!L103+'Таблица 2'!L104</f>
        <v>8307220.8593999995</v>
      </c>
      <c r="S67" s="27">
        <v>0</v>
      </c>
      <c r="T67" s="27">
        <v>0</v>
      </c>
      <c r="U67" s="27">
        <v>0</v>
      </c>
      <c r="V67" s="27">
        <f t="shared" si="2"/>
        <v>8307220.8593999995</v>
      </c>
      <c r="W67" s="28">
        <v>47118</v>
      </c>
    </row>
    <row r="68" spans="1:23">
      <c r="A68" s="23"/>
      <c r="B68" s="29">
        <v>53</v>
      </c>
      <c r="C68" s="24">
        <v>2028</v>
      </c>
      <c r="D68" s="23" t="s">
        <v>30</v>
      </c>
      <c r="E68" s="102" t="s">
        <v>123</v>
      </c>
      <c r="F68" s="23">
        <v>1</v>
      </c>
      <c r="G68" s="37">
        <v>1976</v>
      </c>
      <c r="H68" s="37"/>
      <c r="I68" s="32" t="s">
        <v>31</v>
      </c>
      <c r="J68" s="32" t="s">
        <v>31</v>
      </c>
      <c r="K68" s="32" t="s">
        <v>31</v>
      </c>
      <c r="L68" s="38">
        <v>2526.3000000000002</v>
      </c>
      <c r="M68" s="38">
        <v>1887.5</v>
      </c>
      <c r="N68" s="38">
        <v>1887.5</v>
      </c>
      <c r="O68" s="23">
        <v>74</v>
      </c>
      <c r="P68" s="23">
        <v>4</v>
      </c>
      <c r="Q68" s="23">
        <v>2</v>
      </c>
      <c r="R68" s="27">
        <f>'Таблица 2'!L105+'Таблица 2'!L106+'Таблица 2'!L107+'Таблица 2'!L108+'Таблица 2'!L109</f>
        <v>17895875.654920001</v>
      </c>
      <c r="S68" s="27">
        <v>0</v>
      </c>
      <c r="T68" s="27">
        <v>0</v>
      </c>
      <c r="U68" s="27">
        <v>0</v>
      </c>
      <c r="V68" s="27">
        <f t="shared" si="2"/>
        <v>17895875.654920001</v>
      </c>
      <c r="W68" s="28">
        <v>47118</v>
      </c>
    </row>
    <row r="69" spans="1:23">
      <c r="A69" s="23"/>
      <c r="B69" s="29">
        <v>54</v>
      </c>
      <c r="C69" s="24">
        <v>2028</v>
      </c>
      <c r="D69" s="23" t="s">
        <v>30</v>
      </c>
      <c r="E69" s="102" t="s">
        <v>124</v>
      </c>
      <c r="F69" s="23">
        <v>1</v>
      </c>
      <c r="G69" s="37">
        <v>1968</v>
      </c>
      <c r="H69" s="37">
        <v>2023</v>
      </c>
      <c r="I69" s="32" t="s">
        <v>31</v>
      </c>
      <c r="J69" s="32" t="s">
        <v>31</v>
      </c>
      <c r="K69" s="32" t="s">
        <v>31</v>
      </c>
      <c r="L69" s="38">
        <v>1115.9000000000001</v>
      </c>
      <c r="M69" s="38">
        <v>679.6</v>
      </c>
      <c r="N69" s="38">
        <v>679.6</v>
      </c>
      <c r="O69" s="23">
        <v>31</v>
      </c>
      <c r="P69" s="23">
        <v>2</v>
      </c>
      <c r="Q69" s="23">
        <v>2</v>
      </c>
      <c r="R69" s="27">
        <f>'Таблица 2'!L110</f>
        <v>3161273.8560000001</v>
      </c>
      <c r="S69" s="27">
        <v>0</v>
      </c>
      <c r="T69" s="27">
        <v>0</v>
      </c>
      <c r="U69" s="27">
        <v>0</v>
      </c>
      <c r="V69" s="27">
        <f t="shared" si="2"/>
        <v>3161273.8560000001</v>
      </c>
      <c r="W69" s="28">
        <v>47118</v>
      </c>
    </row>
    <row r="70" spans="1:23">
      <c r="A70" s="23"/>
      <c r="B70" s="29">
        <v>55</v>
      </c>
      <c r="C70" s="24">
        <v>2028</v>
      </c>
      <c r="D70" s="23" t="s">
        <v>30</v>
      </c>
      <c r="E70" s="102" t="s">
        <v>125</v>
      </c>
      <c r="F70" s="23">
        <v>1</v>
      </c>
      <c r="G70" s="37">
        <v>1975</v>
      </c>
      <c r="H70" s="37"/>
      <c r="I70" s="32" t="s">
        <v>31</v>
      </c>
      <c r="J70" s="32" t="s">
        <v>31</v>
      </c>
      <c r="K70" s="32" t="s">
        <v>31</v>
      </c>
      <c r="L70" s="38">
        <v>2525.1</v>
      </c>
      <c r="M70" s="38">
        <v>1940.2</v>
      </c>
      <c r="N70" s="38">
        <v>1940.2</v>
      </c>
      <c r="O70" s="23">
        <v>77</v>
      </c>
      <c r="P70" s="23">
        <v>4</v>
      </c>
      <c r="Q70" s="23">
        <v>3</v>
      </c>
      <c r="R70" s="27">
        <f>'Таблица 2'!L111+'Таблица 2'!L112+'Таблица 2'!L113+'Таблица 2'!L114+'Таблица 2'!L115</f>
        <v>16084455.848279998</v>
      </c>
      <c r="S70" s="27">
        <v>0</v>
      </c>
      <c r="T70" s="27">
        <v>0</v>
      </c>
      <c r="U70" s="27">
        <v>0</v>
      </c>
      <c r="V70" s="27">
        <f t="shared" si="2"/>
        <v>16084455.848279998</v>
      </c>
      <c r="W70" s="28">
        <v>47118</v>
      </c>
    </row>
    <row r="71" spans="1:23">
      <c r="A71" s="23"/>
      <c r="B71" s="29">
        <v>56</v>
      </c>
      <c r="C71" s="24">
        <v>2028</v>
      </c>
      <c r="D71" s="23" t="s">
        <v>30</v>
      </c>
      <c r="E71" s="102" t="s">
        <v>126</v>
      </c>
      <c r="F71" s="23">
        <v>1</v>
      </c>
      <c r="G71" s="37">
        <v>1977</v>
      </c>
      <c r="H71" s="37"/>
      <c r="I71" s="32" t="s">
        <v>31</v>
      </c>
      <c r="J71" s="32" t="s">
        <v>31</v>
      </c>
      <c r="K71" s="32" t="s">
        <v>31</v>
      </c>
      <c r="L71" s="38">
        <v>3290.8</v>
      </c>
      <c r="M71" s="38">
        <v>2493.1999999999998</v>
      </c>
      <c r="N71" s="38">
        <v>2493.1999999999998</v>
      </c>
      <c r="O71" s="23">
        <v>77</v>
      </c>
      <c r="P71" s="23">
        <v>4</v>
      </c>
      <c r="Q71" s="23">
        <v>4</v>
      </c>
      <c r="R71" s="27">
        <f>'Таблица 2'!L116+'Таблица 2'!L117</f>
        <v>2635487.7779999999</v>
      </c>
      <c r="S71" s="27">
        <v>0</v>
      </c>
      <c r="T71" s="27">
        <v>0</v>
      </c>
      <c r="U71" s="27">
        <v>0</v>
      </c>
      <c r="V71" s="27">
        <f t="shared" si="2"/>
        <v>2635487.7779999999</v>
      </c>
      <c r="W71" s="28">
        <v>47118</v>
      </c>
    </row>
    <row r="72" spans="1:23">
      <c r="A72" s="23"/>
      <c r="B72" s="29">
        <v>57</v>
      </c>
      <c r="C72" s="24">
        <v>2028</v>
      </c>
      <c r="D72" s="23" t="s">
        <v>30</v>
      </c>
      <c r="E72" s="102" t="s">
        <v>127</v>
      </c>
      <c r="F72" s="23">
        <v>1</v>
      </c>
      <c r="G72" s="37">
        <v>1978</v>
      </c>
      <c r="H72" s="37"/>
      <c r="I72" s="32" t="s">
        <v>31</v>
      </c>
      <c r="J72" s="32" t="s">
        <v>31</v>
      </c>
      <c r="K72" s="32" t="s">
        <v>31</v>
      </c>
      <c r="L72" s="38">
        <v>623.20000000000005</v>
      </c>
      <c r="M72" s="38">
        <v>386.2</v>
      </c>
      <c r="N72" s="38">
        <v>386.2</v>
      </c>
      <c r="O72" s="23">
        <v>15</v>
      </c>
      <c r="P72" s="23">
        <v>2</v>
      </c>
      <c r="Q72" s="23">
        <v>2</v>
      </c>
      <c r="R72" s="27">
        <f>'Таблица 2'!L118+'Таблица 2'!L119</f>
        <v>1099955.8739999998</v>
      </c>
      <c r="S72" s="27">
        <v>0</v>
      </c>
      <c r="T72" s="27">
        <v>0</v>
      </c>
      <c r="U72" s="27">
        <v>0</v>
      </c>
      <c r="V72" s="27">
        <f t="shared" si="2"/>
        <v>1099955.8739999998</v>
      </c>
      <c r="W72" s="28">
        <v>47118</v>
      </c>
    </row>
    <row r="73" spans="1:23">
      <c r="A73" s="23"/>
      <c r="B73" s="29">
        <v>58</v>
      </c>
      <c r="C73" s="24">
        <v>2028</v>
      </c>
      <c r="D73" s="23" t="s">
        <v>30</v>
      </c>
      <c r="E73" s="102" t="s">
        <v>128</v>
      </c>
      <c r="F73" s="23">
        <v>1</v>
      </c>
      <c r="G73" s="37">
        <v>1976</v>
      </c>
      <c r="H73" s="37"/>
      <c r="I73" s="32" t="s">
        <v>31</v>
      </c>
      <c r="J73" s="32" t="s">
        <v>31</v>
      </c>
      <c r="K73" s="32" t="s">
        <v>31</v>
      </c>
      <c r="L73" s="38">
        <v>812.5</v>
      </c>
      <c r="M73" s="38">
        <v>375.8</v>
      </c>
      <c r="N73" s="38">
        <v>375.8</v>
      </c>
      <c r="O73" s="23">
        <v>14</v>
      </c>
      <c r="P73" s="23">
        <v>2</v>
      </c>
      <c r="Q73" s="23">
        <v>2</v>
      </c>
      <c r="R73" s="27">
        <f>'Таблица 2'!L120+'Таблица 2'!L121+'Таблица 2'!L122+'Таблица 2'!L123+'Таблица 2'!L124</f>
        <v>5786913.8059</v>
      </c>
      <c r="S73" s="27">
        <v>0</v>
      </c>
      <c r="T73" s="27">
        <v>0</v>
      </c>
      <c r="U73" s="27">
        <v>0</v>
      </c>
      <c r="V73" s="27">
        <f t="shared" si="2"/>
        <v>5786913.8059</v>
      </c>
      <c r="W73" s="28">
        <v>47118</v>
      </c>
    </row>
    <row r="74" spans="1:23">
      <c r="A74" s="23"/>
      <c r="B74" s="29">
        <v>59</v>
      </c>
      <c r="C74" s="24">
        <v>2028</v>
      </c>
      <c r="D74" s="23" t="s">
        <v>30</v>
      </c>
      <c r="E74" s="102" t="s">
        <v>129</v>
      </c>
      <c r="F74" s="23">
        <v>1</v>
      </c>
      <c r="G74" s="37">
        <v>1975</v>
      </c>
      <c r="H74" s="37"/>
      <c r="I74" s="32" t="s">
        <v>31</v>
      </c>
      <c r="J74" s="32" t="s">
        <v>31</v>
      </c>
      <c r="K74" s="32" t="s">
        <v>31</v>
      </c>
      <c r="L74" s="38">
        <v>595</v>
      </c>
      <c r="M74" s="38">
        <v>361.9</v>
      </c>
      <c r="N74" s="38">
        <v>361.9</v>
      </c>
      <c r="O74" s="23">
        <v>19</v>
      </c>
      <c r="P74" s="23">
        <v>2</v>
      </c>
      <c r="Q74" s="23">
        <v>1</v>
      </c>
      <c r="R74" s="27">
        <f>'Таблица 2'!L125+'Таблица 2'!L126+'Таблица 2'!L127</f>
        <v>1434036.4073999999</v>
      </c>
      <c r="S74" s="27">
        <v>0</v>
      </c>
      <c r="T74" s="27">
        <v>0</v>
      </c>
      <c r="U74" s="27">
        <v>0</v>
      </c>
      <c r="V74" s="27">
        <f t="shared" si="2"/>
        <v>1434036.4073999999</v>
      </c>
      <c r="W74" s="28">
        <v>47118</v>
      </c>
    </row>
    <row r="75" spans="1:23">
      <c r="A75" s="23"/>
      <c r="B75" s="29">
        <v>60</v>
      </c>
      <c r="C75" s="24">
        <v>2028</v>
      </c>
      <c r="D75" s="23" t="s">
        <v>30</v>
      </c>
      <c r="E75" s="102" t="s">
        <v>130</v>
      </c>
      <c r="F75" s="23">
        <v>1</v>
      </c>
      <c r="G75" s="37">
        <v>1976</v>
      </c>
      <c r="H75" s="37"/>
      <c r="I75" s="32" t="s">
        <v>31</v>
      </c>
      <c r="J75" s="32" t="s">
        <v>31</v>
      </c>
      <c r="K75" s="32" t="s">
        <v>31</v>
      </c>
      <c r="L75" s="38">
        <v>1470</v>
      </c>
      <c r="M75" s="38">
        <v>1045</v>
      </c>
      <c r="N75" s="38">
        <v>1045</v>
      </c>
      <c r="O75" s="23">
        <v>36</v>
      </c>
      <c r="P75" s="23">
        <v>3</v>
      </c>
      <c r="Q75" s="23">
        <v>2</v>
      </c>
      <c r="R75" s="27">
        <f>'Таблица 2'!L128+'Таблица 2'!L129+'Таблица 2'!L130+'Таблица 2'!L131</f>
        <v>4353103.6385999992</v>
      </c>
      <c r="S75" s="27">
        <v>0</v>
      </c>
      <c r="T75" s="27">
        <v>0</v>
      </c>
      <c r="U75" s="27">
        <v>0</v>
      </c>
      <c r="V75" s="27">
        <f t="shared" si="2"/>
        <v>4353103.6385999992</v>
      </c>
      <c r="W75" s="28">
        <v>47118</v>
      </c>
    </row>
    <row r="76" spans="1:23">
      <c r="A76" s="23"/>
      <c r="B76" s="29">
        <v>61</v>
      </c>
      <c r="C76" s="24">
        <v>2028</v>
      </c>
      <c r="D76" s="23" t="s">
        <v>30</v>
      </c>
      <c r="E76" s="102" t="s">
        <v>131</v>
      </c>
      <c r="F76" s="23">
        <v>1</v>
      </c>
      <c r="G76" s="37">
        <v>1974</v>
      </c>
      <c r="H76" s="37"/>
      <c r="I76" s="32" t="s">
        <v>31</v>
      </c>
      <c r="J76" s="32" t="s">
        <v>31</v>
      </c>
      <c r="K76" s="32" t="s">
        <v>31</v>
      </c>
      <c r="L76" s="38">
        <v>1496.9</v>
      </c>
      <c r="M76" s="38">
        <v>1016.8</v>
      </c>
      <c r="N76" s="38">
        <v>1016.8</v>
      </c>
      <c r="O76" s="23">
        <v>32</v>
      </c>
      <c r="P76" s="23">
        <v>3</v>
      </c>
      <c r="Q76" s="23">
        <v>2</v>
      </c>
      <c r="R76" s="27">
        <f>'Таблица 2'!L132+'Таблица 2'!L133+'Таблица 2'!L134+'Таблица 2'!L135+'Таблица 2'!L136</f>
        <v>10512529.684999999</v>
      </c>
      <c r="S76" s="27">
        <v>0</v>
      </c>
      <c r="T76" s="27">
        <v>0</v>
      </c>
      <c r="U76" s="27">
        <v>0</v>
      </c>
      <c r="V76" s="27">
        <f t="shared" si="2"/>
        <v>10512529.684999999</v>
      </c>
      <c r="W76" s="28">
        <v>47118</v>
      </c>
    </row>
    <row r="77" spans="1:23">
      <c r="A77" s="23"/>
      <c r="B77" s="29">
        <v>62</v>
      </c>
      <c r="C77" s="24">
        <v>2028</v>
      </c>
      <c r="D77" s="23" t="s">
        <v>30</v>
      </c>
      <c r="E77" s="102" t="s">
        <v>132</v>
      </c>
      <c r="F77" s="23">
        <v>1</v>
      </c>
      <c r="G77" s="37">
        <v>1977</v>
      </c>
      <c r="H77" s="37"/>
      <c r="I77" s="32" t="s">
        <v>31</v>
      </c>
      <c r="J77" s="32" t="s">
        <v>31</v>
      </c>
      <c r="K77" s="32" t="s">
        <v>31</v>
      </c>
      <c r="L77" s="38">
        <v>1109.9000000000001</v>
      </c>
      <c r="M77" s="38">
        <v>708</v>
      </c>
      <c r="N77" s="38">
        <v>708</v>
      </c>
      <c r="O77" s="23">
        <v>33</v>
      </c>
      <c r="P77" s="23">
        <v>2</v>
      </c>
      <c r="Q77" s="23">
        <v>2</v>
      </c>
      <c r="R77" s="27">
        <f>'Таблица 2'!L137+'Таблица 2'!L138</f>
        <v>905803.05500000005</v>
      </c>
      <c r="S77" s="27">
        <v>0</v>
      </c>
      <c r="T77" s="27">
        <v>0</v>
      </c>
      <c r="U77" s="27">
        <v>0</v>
      </c>
      <c r="V77" s="27">
        <f t="shared" si="2"/>
        <v>905803.05500000005</v>
      </c>
      <c r="W77" s="28">
        <v>47118</v>
      </c>
    </row>
    <row r="78" spans="1:23">
      <c r="A78" s="23"/>
      <c r="B78" s="29">
        <v>63</v>
      </c>
      <c r="C78" s="24">
        <v>2028</v>
      </c>
      <c r="D78" s="23" t="s">
        <v>30</v>
      </c>
      <c r="E78" s="102" t="s">
        <v>133</v>
      </c>
      <c r="F78" s="23">
        <v>1</v>
      </c>
      <c r="G78" s="37">
        <v>1970</v>
      </c>
      <c r="H78" s="37">
        <v>2021</v>
      </c>
      <c r="I78" s="32" t="s">
        <v>31</v>
      </c>
      <c r="J78" s="32" t="s">
        <v>31</v>
      </c>
      <c r="K78" s="32" t="s">
        <v>31</v>
      </c>
      <c r="L78" s="38">
        <v>387.8</v>
      </c>
      <c r="M78" s="38">
        <v>354.1</v>
      </c>
      <c r="N78" s="38">
        <v>354.1</v>
      </c>
      <c r="O78" s="23">
        <v>24</v>
      </c>
      <c r="P78" s="23">
        <v>2</v>
      </c>
      <c r="Q78" s="23">
        <v>2</v>
      </c>
      <c r="R78" s="27">
        <f>'Таблица 2'!L139</f>
        <v>863981.83200000005</v>
      </c>
      <c r="S78" s="27">
        <v>0</v>
      </c>
      <c r="T78" s="27">
        <v>0</v>
      </c>
      <c r="U78" s="27">
        <v>0</v>
      </c>
      <c r="V78" s="27">
        <f t="shared" si="2"/>
        <v>863981.83200000005</v>
      </c>
      <c r="W78" s="28">
        <v>47118</v>
      </c>
    </row>
    <row r="79" spans="1:23">
      <c r="A79" s="23"/>
      <c r="B79" s="29">
        <v>64</v>
      </c>
      <c r="C79" s="24">
        <v>2028</v>
      </c>
      <c r="D79" s="23" t="s">
        <v>30</v>
      </c>
      <c r="E79" s="102" t="s">
        <v>134</v>
      </c>
      <c r="F79" s="23">
        <v>1</v>
      </c>
      <c r="G79" s="37">
        <v>1970</v>
      </c>
      <c r="H79" s="37">
        <v>2024</v>
      </c>
      <c r="I79" s="32" t="s">
        <v>31</v>
      </c>
      <c r="J79" s="32" t="s">
        <v>31</v>
      </c>
      <c r="K79" s="32" t="s">
        <v>31</v>
      </c>
      <c r="L79" s="38">
        <v>1061.0999999999999</v>
      </c>
      <c r="M79" s="38">
        <v>987.9</v>
      </c>
      <c r="N79" s="38">
        <v>987.9</v>
      </c>
      <c r="O79" s="23">
        <v>44</v>
      </c>
      <c r="P79" s="23">
        <v>2</v>
      </c>
      <c r="Q79" s="23">
        <v>3</v>
      </c>
      <c r="R79" s="27">
        <f>'Таблица 2'!L140</f>
        <v>5209655.0920199994</v>
      </c>
      <c r="S79" s="27">
        <v>0</v>
      </c>
      <c r="T79" s="27">
        <v>0</v>
      </c>
      <c r="U79" s="27">
        <v>0</v>
      </c>
      <c r="V79" s="27">
        <f t="shared" si="2"/>
        <v>5209655.0920199994</v>
      </c>
      <c r="W79" s="28">
        <v>47118</v>
      </c>
    </row>
    <row r="80" spans="1:23">
      <c r="A80" s="23"/>
      <c r="B80" s="29">
        <v>65</v>
      </c>
      <c r="C80" s="24">
        <v>2028</v>
      </c>
      <c r="D80" s="23" t="s">
        <v>30</v>
      </c>
      <c r="E80" s="102" t="s">
        <v>135</v>
      </c>
      <c r="F80" s="23">
        <v>1</v>
      </c>
      <c r="G80" s="37">
        <v>1972</v>
      </c>
      <c r="H80" s="37">
        <v>2024</v>
      </c>
      <c r="I80" s="32" t="s">
        <v>31</v>
      </c>
      <c r="J80" s="32" t="s">
        <v>31</v>
      </c>
      <c r="K80" s="32" t="s">
        <v>31</v>
      </c>
      <c r="L80" s="38">
        <v>1061.0999999999999</v>
      </c>
      <c r="M80" s="38">
        <v>987.9</v>
      </c>
      <c r="N80" s="38">
        <v>987.9</v>
      </c>
      <c r="O80" s="23">
        <v>47</v>
      </c>
      <c r="P80" s="23">
        <v>3</v>
      </c>
      <c r="Q80" s="23">
        <v>2</v>
      </c>
      <c r="R80" s="27">
        <f>'Таблица 2'!L141+'Таблица 2'!L142+'Таблица 2'!L143+'Таблица 2'!L144</f>
        <v>9080351.8170400001</v>
      </c>
      <c r="S80" s="27">
        <v>0</v>
      </c>
      <c r="T80" s="27">
        <v>0</v>
      </c>
      <c r="U80" s="27">
        <v>0</v>
      </c>
      <c r="V80" s="27">
        <f t="shared" si="2"/>
        <v>9080351.8170400001</v>
      </c>
      <c r="W80" s="28">
        <v>47118</v>
      </c>
    </row>
    <row r="81" spans="1:23">
      <c r="A81" s="23"/>
      <c r="B81" s="29">
        <v>66</v>
      </c>
      <c r="C81" s="24">
        <v>2028</v>
      </c>
      <c r="D81" s="23" t="s">
        <v>30</v>
      </c>
      <c r="E81" s="102" t="s">
        <v>136</v>
      </c>
      <c r="F81" s="23">
        <v>1</v>
      </c>
      <c r="G81" s="37">
        <v>1973</v>
      </c>
      <c r="H81" s="37">
        <v>2024</v>
      </c>
      <c r="I81" s="32" t="s">
        <v>31</v>
      </c>
      <c r="J81" s="32" t="s">
        <v>31</v>
      </c>
      <c r="K81" s="32" t="s">
        <v>31</v>
      </c>
      <c r="L81" s="38">
        <v>1161.4000000000001</v>
      </c>
      <c r="M81" s="38">
        <v>938.2</v>
      </c>
      <c r="N81" s="38">
        <v>938.2</v>
      </c>
      <c r="O81" s="23">
        <v>43</v>
      </c>
      <c r="P81" s="23">
        <v>3</v>
      </c>
      <c r="Q81" s="23">
        <v>2</v>
      </c>
      <c r="R81" s="27">
        <f>'Таблица 2'!L145+'Таблица 2'!L146+'Таблица 2'!L148+'Таблица 2'!L147</f>
        <v>4104365.1608000002</v>
      </c>
      <c r="S81" s="27">
        <v>0</v>
      </c>
      <c r="T81" s="27">
        <v>0</v>
      </c>
      <c r="U81" s="27">
        <v>0</v>
      </c>
      <c r="V81" s="27">
        <f t="shared" si="2"/>
        <v>4104365.1608000002</v>
      </c>
      <c r="W81" s="28">
        <v>47118</v>
      </c>
    </row>
    <row r="82" spans="1:23">
      <c r="A82" s="23"/>
      <c r="B82" s="29">
        <v>67</v>
      </c>
      <c r="C82" s="24">
        <v>2028</v>
      </c>
      <c r="D82" s="23" t="s">
        <v>30</v>
      </c>
      <c r="E82" s="102" t="s">
        <v>137</v>
      </c>
      <c r="F82" s="23">
        <v>1</v>
      </c>
      <c r="G82" s="37">
        <v>1977</v>
      </c>
      <c r="H82" s="37">
        <v>2023</v>
      </c>
      <c r="I82" s="32" t="s">
        <v>31</v>
      </c>
      <c r="J82" s="32" t="s">
        <v>31</v>
      </c>
      <c r="K82" s="32" t="s">
        <v>31</v>
      </c>
      <c r="L82" s="38">
        <v>1114.9000000000001</v>
      </c>
      <c r="M82" s="38">
        <v>701.9</v>
      </c>
      <c r="N82" s="38">
        <v>701.9</v>
      </c>
      <c r="O82" s="23">
        <v>34</v>
      </c>
      <c r="P82" s="23">
        <v>2</v>
      </c>
      <c r="Q82" s="23">
        <v>2</v>
      </c>
      <c r="R82" s="27">
        <f>'Таблица 2'!L149+'Таблица 2'!L150+'Таблица 2'!L151</f>
        <v>8033395.9804799994</v>
      </c>
      <c r="S82" s="27">
        <v>0</v>
      </c>
      <c r="T82" s="27">
        <v>0</v>
      </c>
      <c r="U82" s="27">
        <v>0</v>
      </c>
      <c r="V82" s="27">
        <f t="shared" si="2"/>
        <v>8033395.9804799994</v>
      </c>
      <c r="W82" s="28">
        <v>47118</v>
      </c>
    </row>
    <row r="83" spans="1:23">
      <c r="A83" s="23"/>
      <c r="B83" s="29">
        <v>68</v>
      </c>
      <c r="C83" s="24">
        <v>2028</v>
      </c>
      <c r="D83" s="23" t="s">
        <v>30</v>
      </c>
      <c r="E83" s="102" t="s">
        <v>77</v>
      </c>
      <c r="F83" s="23">
        <v>1</v>
      </c>
      <c r="G83" s="37">
        <v>1970</v>
      </c>
      <c r="H83" s="37">
        <v>2020</v>
      </c>
      <c r="I83" s="32" t="s">
        <v>31</v>
      </c>
      <c r="J83" s="32" t="s">
        <v>31</v>
      </c>
      <c r="K83" s="32" t="s">
        <v>31</v>
      </c>
      <c r="L83" s="38">
        <v>1100.0999999999999</v>
      </c>
      <c r="M83" s="38">
        <v>700.7</v>
      </c>
      <c r="N83" s="38">
        <v>700.7</v>
      </c>
      <c r="O83" s="23">
        <v>29</v>
      </c>
      <c r="P83" s="23">
        <v>2</v>
      </c>
      <c r="Q83" s="23">
        <v>2</v>
      </c>
      <c r="R83" s="27">
        <f>'Таблица 2'!L152</f>
        <v>684950.84</v>
      </c>
      <c r="S83" s="27">
        <v>0</v>
      </c>
      <c r="T83" s="27">
        <v>0</v>
      </c>
      <c r="U83" s="27">
        <v>0</v>
      </c>
      <c r="V83" s="27">
        <f t="shared" si="2"/>
        <v>684950.84</v>
      </c>
      <c r="W83" s="28">
        <v>47118</v>
      </c>
    </row>
    <row r="84" spans="1:23">
      <c r="A84" s="23"/>
      <c r="B84" s="29">
        <v>69</v>
      </c>
      <c r="C84" s="24">
        <v>2028</v>
      </c>
      <c r="D84" s="23" t="s">
        <v>30</v>
      </c>
      <c r="E84" s="102" t="s">
        <v>78</v>
      </c>
      <c r="F84" s="23">
        <v>1</v>
      </c>
      <c r="G84" s="37">
        <v>1967</v>
      </c>
      <c r="H84" s="37">
        <v>2021</v>
      </c>
      <c r="I84" s="32" t="s">
        <v>31</v>
      </c>
      <c r="J84" s="32" t="s">
        <v>31</v>
      </c>
      <c r="K84" s="32" t="s">
        <v>31</v>
      </c>
      <c r="L84" s="38">
        <v>982.5</v>
      </c>
      <c r="M84" s="38">
        <v>625.6</v>
      </c>
      <c r="N84" s="38">
        <v>625.6</v>
      </c>
      <c r="O84" s="23">
        <v>29</v>
      </c>
      <c r="P84" s="23">
        <v>2</v>
      </c>
      <c r="Q84" s="23">
        <v>2</v>
      </c>
      <c r="R84" s="27">
        <f>'Таблица 2'!L153</f>
        <v>611563.25</v>
      </c>
      <c r="S84" s="27">
        <v>0</v>
      </c>
      <c r="T84" s="27">
        <v>0</v>
      </c>
      <c r="U84" s="27">
        <v>0</v>
      </c>
      <c r="V84" s="27">
        <f t="shared" si="2"/>
        <v>611563.25</v>
      </c>
      <c r="W84" s="28">
        <v>47118</v>
      </c>
    </row>
    <row r="85" spans="1:23">
      <c r="A85" s="23"/>
      <c r="B85" s="29">
        <v>70</v>
      </c>
      <c r="C85" s="24">
        <v>2028</v>
      </c>
      <c r="D85" s="23" t="s">
        <v>30</v>
      </c>
      <c r="E85" s="102" t="s">
        <v>138</v>
      </c>
      <c r="F85" s="23">
        <v>1</v>
      </c>
      <c r="G85" s="37">
        <v>1977</v>
      </c>
      <c r="H85" s="37"/>
      <c r="I85" s="32" t="s">
        <v>31</v>
      </c>
      <c r="J85" s="32" t="s">
        <v>31</v>
      </c>
      <c r="K85" s="32" t="s">
        <v>31</v>
      </c>
      <c r="L85" s="38">
        <v>3043.1</v>
      </c>
      <c r="M85" s="38">
        <v>2214.4</v>
      </c>
      <c r="N85" s="38">
        <v>2214.4</v>
      </c>
      <c r="O85" s="23">
        <v>68</v>
      </c>
      <c r="P85" s="23">
        <v>4</v>
      </c>
      <c r="Q85" s="23">
        <v>4</v>
      </c>
      <c r="R85" s="27">
        <f>'Таблица 2'!L154</f>
        <v>10368567.032040002</v>
      </c>
      <c r="S85" s="27">
        <v>0</v>
      </c>
      <c r="T85" s="27">
        <v>0</v>
      </c>
      <c r="U85" s="27">
        <v>0</v>
      </c>
      <c r="V85" s="27">
        <f t="shared" si="2"/>
        <v>10368567.032040002</v>
      </c>
      <c r="W85" s="28">
        <v>47118</v>
      </c>
    </row>
    <row r="86" spans="1:23">
      <c r="A86" s="23"/>
      <c r="B86" s="29">
        <v>71</v>
      </c>
      <c r="C86" s="24">
        <v>2028</v>
      </c>
      <c r="D86" s="23" t="s">
        <v>30</v>
      </c>
      <c r="E86" s="23" t="s">
        <v>139</v>
      </c>
      <c r="F86" s="23">
        <v>1</v>
      </c>
      <c r="G86" s="37">
        <v>1976</v>
      </c>
      <c r="H86" s="37">
        <v>2012</v>
      </c>
      <c r="I86" s="32" t="s">
        <v>31</v>
      </c>
      <c r="J86" s="32" t="s">
        <v>31</v>
      </c>
      <c r="K86" s="32" t="s">
        <v>31</v>
      </c>
      <c r="L86" s="38">
        <v>777.9</v>
      </c>
      <c r="M86" s="38">
        <v>714.6</v>
      </c>
      <c r="N86" s="38">
        <v>714.6</v>
      </c>
      <c r="O86" s="23">
        <v>20</v>
      </c>
      <c r="P86" s="23">
        <v>2</v>
      </c>
      <c r="Q86" s="23">
        <v>2</v>
      </c>
      <c r="R86" s="27">
        <f>'Таблица 2'!L155</f>
        <v>3799689.7119999998</v>
      </c>
      <c r="S86" s="27">
        <v>0</v>
      </c>
      <c r="T86" s="27">
        <v>0</v>
      </c>
      <c r="U86" s="27">
        <v>0</v>
      </c>
      <c r="V86" s="27">
        <f t="shared" si="2"/>
        <v>3799689.7119999998</v>
      </c>
      <c r="W86" s="28">
        <v>47118</v>
      </c>
    </row>
    <row r="87" spans="1:23">
      <c r="A87" s="23"/>
      <c r="B87" s="29">
        <v>72</v>
      </c>
      <c r="C87" s="24">
        <v>2028</v>
      </c>
      <c r="D87" s="23" t="s">
        <v>30</v>
      </c>
      <c r="E87" s="23" t="s">
        <v>140</v>
      </c>
      <c r="F87" s="23">
        <v>1</v>
      </c>
      <c r="G87" s="37">
        <v>1973</v>
      </c>
      <c r="H87" s="37">
        <v>2012</v>
      </c>
      <c r="I87" s="32" t="s">
        <v>31</v>
      </c>
      <c r="J87" s="32" t="s">
        <v>31</v>
      </c>
      <c r="K87" s="32" t="s">
        <v>31</v>
      </c>
      <c r="L87" s="38">
        <v>795.8</v>
      </c>
      <c r="M87" s="38">
        <v>722</v>
      </c>
      <c r="N87" s="38">
        <v>722</v>
      </c>
      <c r="O87" s="23">
        <v>19</v>
      </c>
      <c r="P87" s="23">
        <v>2</v>
      </c>
      <c r="Q87" s="23">
        <v>2</v>
      </c>
      <c r="R87" s="27">
        <f>'Таблица 2'!L156+'Таблица 2'!L157</f>
        <v>5080928.7650000006</v>
      </c>
      <c r="S87" s="27">
        <v>0</v>
      </c>
      <c r="T87" s="27">
        <v>0</v>
      </c>
      <c r="U87" s="27">
        <v>0</v>
      </c>
      <c r="V87" s="27">
        <f t="shared" si="2"/>
        <v>5080928.7650000006</v>
      </c>
      <c r="W87" s="28">
        <v>47118</v>
      </c>
    </row>
    <row r="88" spans="1:23">
      <c r="A88" s="23"/>
      <c r="B88" s="29">
        <v>73</v>
      </c>
      <c r="C88" s="24">
        <v>2028</v>
      </c>
      <c r="D88" s="23" t="s">
        <v>30</v>
      </c>
      <c r="E88" s="23" t="s">
        <v>141</v>
      </c>
      <c r="F88" s="23">
        <v>1</v>
      </c>
      <c r="G88" s="37">
        <v>1973</v>
      </c>
      <c r="H88" s="37">
        <v>2012</v>
      </c>
      <c r="I88" s="32" t="s">
        <v>31</v>
      </c>
      <c r="J88" s="32" t="s">
        <v>31</v>
      </c>
      <c r="K88" s="32" t="s">
        <v>31</v>
      </c>
      <c r="L88" s="38">
        <v>757.7</v>
      </c>
      <c r="M88" s="38">
        <v>702.7</v>
      </c>
      <c r="N88" s="38">
        <v>702.7</v>
      </c>
      <c r="O88" s="23">
        <v>15</v>
      </c>
      <c r="P88" s="23">
        <v>2</v>
      </c>
      <c r="Q88" s="23">
        <v>2</v>
      </c>
      <c r="R88" s="27">
        <f>'Таблица 2'!L158</f>
        <v>1275274.077</v>
      </c>
      <c r="S88" s="27">
        <v>0</v>
      </c>
      <c r="T88" s="27">
        <v>0</v>
      </c>
      <c r="U88" s="27">
        <v>0</v>
      </c>
      <c r="V88" s="27">
        <f t="shared" si="2"/>
        <v>1275274.077</v>
      </c>
      <c r="W88" s="28">
        <v>47118</v>
      </c>
    </row>
    <row r="89" spans="1:23">
      <c r="A89" s="23"/>
      <c r="B89" s="29">
        <v>74</v>
      </c>
      <c r="C89" s="24">
        <v>2028</v>
      </c>
      <c r="D89" s="23" t="s">
        <v>30</v>
      </c>
      <c r="E89" s="23" t="s">
        <v>142</v>
      </c>
      <c r="F89" s="23">
        <v>1</v>
      </c>
      <c r="G89" s="37">
        <v>1966</v>
      </c>
      <c r="H89" s="37">
        <v>2012</v>
      </c>
      <c r="I89" s="32" t="s">
        <v>31</v>
      </c>
      <c r="J89" s="32" t="s">
        <v>31</v>
      </c>
      <c r="K89" s="32" t="s">
        <v>31</v>
      </c>
      <c r="L89" s="38">
        <v>417.5</v>
      </c>
      <c r="M89" s="38">
        <v>370.6</v>
      </c>
      <c r="N89" s="38">
        <v>370.6</v>
      </c>
      <c r="O89" s="23">
        <v>11</v>
      </c>
      <c r="P89" s="23">
        <v>2</v>
      </c>
      <c r="Q89" s="23">
        <v>2</v>
      </c>
      <c r="R89" s="27">
        <f>'Таблица 2'!L159</f>
        <v>966116.72499999998</v>
      </c>
      <c r="S89" s="27">
        <v>0</v>
      </c>
      <c r="T89" s="27">
        <v>0</v>
      </c>
      <c r="U89" s="27">
        <v>0</v>
      </c>
      <c r="V89" s="27">
        <f t="shared" si="2"/>
        <v>966116.72499999998</v>
      </c>
      <c r="W89" s="28">
        <v>47118</v>
      </c>
    </row>
    <row r="90" spans="1:23">
      <c r="A90" s="23"/>
      <c r="B90" s="29">
        <v>75</v>
      </c>
      <c r="C90" s="24">
        <v>2028</v>
      </c>
      <c r="D90" s="23" t="s">
        <v>30</v>
      </c>
      <c r="E90" s="23" t="s">
        <v>143</v>
      </c>
      <c r="F90" s="23">
        <v>1</v>
      </c>
      <c r="G90" s="37">
        <v>1966</v>
      </c>
      <c r="H90" s="37">
        <v>2012</v>
      </c>
      <c r="I90" s="32" t="s">
        <v>31</v>
      </c>
      <c r="J90" s="32" t="s">
        <v>31</v>
      </c>
      <c r="K90" s="32" t="s">
        <v>31</v>
      </c>
      <c r="L90" s="38">
        <v>797.3</v>
      </c>
      <c r="M90" s="38">
        <v>487.9</v>
      </c>
      <c r="N90" s="38">
        <v>487.9</v>
      </c>
      <c r="O90" s="23">
        <v>13</v>
      </c>
      <c r="P90" s="23">
        <v>2</v>
      </c>
      <c r="Q90" s="23">
        <v>2</v>
      </c>
      <c r="R90" s="27">
        <f>'Таблица 2'!L160+'Таблица 2'!L161</f>
        <v>3662285.8770000003</v>
      </c>
      <c r="S90" s="27">
        <v>0</v>
      </c>
      <c r="T90" s="27">
        <v>0</v>
      </c>
      <c r="U90" s="27">
        <v>0</v>
      </c>
      <c r="V90" s="27">
        <f t="shared" si="2"/>
        <v>3662285.8770000003</v>
      </c>
      <c r="W90" s="28">
        <v>47118</v>
      </c>
    </row>
    <row r="91" spans="1:23">
      <c r="A91" s="23"/>
      <c r="B91" s="29">
        <v>76</v>
      </c>
      <c r="C91" s="24">
        <v>2028</v>
      </c>
      <c r="D91" s="23" t="s">
        <v>30</v>
      </c>
      <c r="E91" s="23" t="s">
        <v>144</v>
      </c>
      <c r="F91" s="23">
        <v>1</v>
      </c>
      <c r="G91" s="37">
        <v>1973</v>
      </c>
      <c r="H91" s="37">
        <v>2012</v>
      </c>
      <c r="I91" s="32" t="s">
        <v>31</v>
      </c>
      <c r="J91" s="32" t="s">
        <v>31</v>
      </c>
      <c r="K91" s="32" t="s">
        <v>31</v>
      </c>
      <c r="L91" s="38">
        <v>1131.9000000000001</v>
      </c>
      <c r="M91" s="38">
        <v>702.9</v>
      </c>
      <c r="N91" s="38">
        <v>702.9</v>
      </c>
      <c r="O91" s="23">
        <v>30</v>
      </c>
      <c r="P91" s="23">
        <v>2</v>
      </c>
      <c r="Q91" s="23">
        <v>2</v>
      </c>
      <c r="R91" s="27">
        <f>'Таблица 2'!L162+'Таблица 2'!L163</f>
        <v>4839312.5093999999</v>
      </c>
      <c r="S91" s="27">
        <v>0</v>
      </c>
      <c r="T91" s="27">
        <v>0</v>
      </c>
      <c r="U91" s="27">
        <v>0</v>
      </c>
      <c r="V91" s="27">
        <f t="shared" si="2"/>
        <v>4839312.5093999999</v>
      </c>
      <c r="W91" s="28">
        <v>47118</v>
      </c>
    </row>
    <row r="92" spans="1:23">
      <c r="A92" s="23"/>
      <c r="B92" s="29">
        <v>77</v>
      </c>
      <c r="C92" s="24">
        <v>2028</v>
      </c>
      <c r="D92" s="23" t="s">
        <v>30</v>
      </c>
      <c r="E92" s="23" t="s">
        <v>145</v>
      </c>
      <c r="F92" s="23">
        <v>1</v>
      </c>
      <c r="G92" s="37">
        <v>1956</v>
      </c>
      <c r="H92" s="37">
        <v>2012</v>
      </c>
      <c r="I92" s="32" t="s">
        <v>31</v>
      </c>
      <c r="J92" s="32" t="s">
        <v>31</v>
      </c>
      <c r="K92" s="32" t="s">
        <v>31</v>
      </c>
      <c r="L92" s="38">
        <v>432.6</v>
      </c>
      <c r="M92" s="38">
        <v>386.2</v>
      </c>
      <c r="N92" s="38">
        <v>386.2</v>
      </c>
      <c r="O92" s="23">
        <v>17</v>
      </c>
      <c r="P92" s="23">
        <v>2</v>
      </c>
      <c r="Q92" s="23">
        <v>2</v>
      </c>
      <c r="R92" s="27">
        <f>'Таблица 2'!L164</f>
        <v>966116.72499999998</v>
      </c>
      <c r="S92" s="27">
        <v>0</v>
      </c>
      <c r="T92" s="27">
        <v>0</v>
      </c>
      <c r="U92" s="27">
        <v>0</v>
      </c>
      <c r="V92" s="27">
        <f t="shared" si="2"/>
        <v>966116.72499999998</v>
      </c>
      <c r="W92" s="28">
        <v>47118</v>
      </c>
    </row>
    <row r="93" spans="1:23">
      <c r="A93" s="23"/>
      <c r="B93" s="29">
        <v>78</v>
      </c>
      <c r="C93" s="24">
        <v>2028</v>
      </c>
      <c r="D93" s="23" t="s">
        <v>30</v>
      </c>
      <c r="E93" s="23" t="s">
        <v>146</v>
      </c>
      <c r="F93" s="23">
        <v>1</v>
      </c>
      <c r="G93" s="37">
        <v>1957</v>
      </c>
      <c r="H93" s="37">
        <v>2012</v>
      </c>
      <c r="I93" s="32" t="s">
        <v>31</v>
      </c>
      <c r="J93" s="32" t="s">
        <v>31</v>
      </c>
      <c r="K93" s="32" t="s">
        <v>31</v>
      </c>
      <c r="L93" s="38">
        <v>467.4</v>
      </c>
      <c r="M93" s="38">
        <v>414.1</v>
      </c>
      <c r="N93" s="38">
        <v>414.1</v>
      </c>
      <c r="O93" s="23">
        <v>13</v>
      </c>
      <c r="P93" s="23">
        <v>2</v>
      </c>
      <c r="Q93" s="23">
        <v>2</v>
      </c>
      <c r="R93" s="27">
        <f>'Таблица 2'!L165</f>
        <v>966116.72499999998</v>
      </c>
      <c r="S93" s="27">
        <v>0</v>
      </c>
      <c r="T93" s="27">
        <v>0</v>
      </c>
      <c r="U93" s="27">
        <v>0</v>
      </c>
      <c r="V93" s="27">
        <f t="shared" si="2"/>
        <v>966116.72499999998</v>
      </c>
      <c r="W93" s="28">
        <v>47118</v>
      </c>
    </row>
    <row r="94" spans="1:23">
      <c r="A94" s="23"/>
      <c r="B94" s="29">
        <v>79</v>
      </c>
      <c r="C94" s="24">
        <v>2028</v>
      </c>
      <c r="D94" s="23" t="s">
        <v>30</v>
      </c>
      <c r="E94" s="23" t="s">
        <v>147</v>
      </c>
      <c r="F94" s="23">
        <v>1</v>
      </c>
      <c r="G94" s="37">
        <v>1974</v>
      </c>
      <c r="H94" s="37"/>
      <c r="I94" s="32" t="s">
        <v>31</v>
      </c>
      <c r="J94" s="32" t="s">
        <v>31</v>
      </c>
      <c r="K94" s="32" t="s">
        <v>31</v>
      </c>
      <c r="L94" s="38">
        <v>948.3</v>
      </c>
      <c r="M94" s="38">
        <v>572.20000000000005</v>
      </c>
      <c r="N94" s="38">
        <v>572.20000000000005</v>
      </c>
      <c r="O94" s="23">
        <v>24</v>
      </c>
      <c r="P94" s="23">
        <v>2</v>
      </c>
      <c r="Q94" s="23">
        <v>2</v>
      </c>
      <c r="R94" s="27">
        <f>'Таблица 2'!L166+'Таблица 2'!L167+'Таблица 2'!L168+'Таблица 2'!L169</f>
        <v>3169737.99352</v>
      </c>
      <c r="S94" s="27">
        <v>0</v>
      </c>
      <c r="T94" s="27">
        <v>0</v>
      </c>
      <c r="U94" s="27">
        <v>0</v>
      </c>
      <c r="V94" s="27">
        <f t="shared" si="2"/>
        <v>3169737.99352</v>
      </c>
      <c r="W94" s="28">
        <v>47118</v>
      </c>
    </row>
    <row r="95" spans="1:23">
      <c r="A95" s="23"/>
      <c r="B95" s="29">
        <v>80</v>
      </c>
      <c r="C95" s="24">
        <v>2028</v>
      </c>
      <c r="D95" s="23" t="s">
        <v>30</v>
      </c>
      <c r="E95" s="23" t="s">
        <v>79</v>
      </c>
      <c r="F95" s="23">
        <v>1</v>
      </c>
      <c r="G95" s="37">
        <v>1994</v>
      </c>
      <c r="H95" s="37"/>
      <c r="I95" s="32" t="s">
        <v>31</v>
      </c>
      <c r="J95" s="32" t="s">
        <v>31</v>
      </c>
      <c r="K95" s="32" t="s">
        <v>31</v>
      </c>
      <c r="L95" s="38">
        <v>826.35</v>
      </c>
      <c r="M95" s="38">
        <v>506.7</v>
      </c>
      <c r="N95" s="38">
        <v>506.7</v>
      </c>
      <c r="O95" s="23">
        <v>23</v>
      </c>
      <c r="P95" s="23">
        <v>2</v>
      </c>
      <c r="Q95" s="23">
        <v>2</v>
      </c>
      <c r="R95" s="27">
        <f>'Таблица 2'!L170+'Таблица 2'!L171+'Таблица 2'!L172+'Таблица 2'!L173</f>
        <v>9477008.8300000001</v>
      </c>
      <c r="S95" s="27">
        <v>0</v>
      </c>
      <c r="T95" s="27">
        <v>0</v>
      </c>
      <c r="U95" s="27">
        <v>0</v>
      </c>
      <c r="V95" s="27">
        <f t="shared" si="2"/>
        <v>9477008.8300000001</v>
      </c>
      <c r="W95" s="28">
        <v>47118</v>
      </c>
    </row>
    <row r="96" spans="1:23">
      <c r="A96" s="23"/>
      <c r="B96" s="29">
        <v>81</v>
      </c>
      <c r="C96" s="24">
        <v>2028</v>
      </c>
      <c r="D96" s="23" t="s">
        <v>30</v>
      </c>
      <c r="E96" s="23" t="s">
        <v>148</v>
      </c>
      <c r="F96" s="23">
        <v>1</v>
      </c>
      <c r="G96" s="37">
        <v>1994</v>
      </c>
      <c r="H96" s="37">
        <v>2024</v>
      </c>
      <c r="I96" s="32" t="s">
        <v>31</v>
      </c>
      <c r="J96" s="32" t="s">
        <v>31</v>
      </c>
      <c r="K96" s="32" t="s">
        <v>31</v>
      </c>
      <c r="L96" s="38">
        <v>854.1</v>
      </c>
      <c r="M96" s="38">
        <v>525.4</v>
      </c>
      <c r="N96" s="38">
        <v>525.4</v>
      </c>
      <c r="O96" s="23">
        <v>24</v>
      </c>
      <c r="P96" s="23">
        <v>2</v>
      </c>
      <c r="Q96" s="23">
        <v>2</v>
      </c>
      <c r="R96" s="27">
        <f>'Таблица 2'!L174</f>
        <v>509545.81800000003</v>
      </c>
      <c r="S96" s="27">
        <v>0</v>
      </c>
      <c r="T96" s="27">
        <v>0</v>
      </c>
      <c r="U96" s="27">
        <v>0</v>
      </c>
      <c r="V96" s="27">
        <f t="shared" si="2"/>
        <v>509545.81800000003</v>
      </c>
      <c r="W96" s="28">
        <v>47118</v>
      </c>
    </row>
    <row r="97" spans="1:23">
      <c r="A97" s="23"/>
      <c r="B97" s="23"/>
      <c r="C97" s="30" t="s">
        <v>75</v>
      </c>
      <c r="D97" s="39"/>
      <c r="E97" s="23"/>
      <c r="F97" s="23"/>
      <c r="G97" s="23"/>
      <c r="H97" s="23"/>
      <c r="I97" s="40"/>
      <c r="J97" s="40"/>
      <c r="K97" s="40"/>
      <c r="L97" s="33">
        <f>SUM(L38:L96)</f>
        <v>60390.350000000013</v>
      </c>
      <c r="M97" s="33">
        <f>SUM(M38:M96)</f>
        <v>44294.549999999981</v>
      </c>
      <c r="N97" s="33">
        <f>SUM(N38:N96)</f>
        <v>44294.249999999985</v>
      </c>
      <c r="O97" s="34">
        <f>SUM(O38:O96)</f>
        <v>1668</v>
      </c>
      <c r="P97" s="23"/>
      <c r="Q97" s="23"/>
      <c r="R97" s="35">
        <f>SUM(R38:R96)</f>
        <v>235152381.05988002</v>
      </c>
      <c r="S97" s="35">
        <v>0</v>
      </c>
      <c r="T97" s="35">
        <v>0</v>
      </c>
      <c r="U97" s="35">
        <v>0</v>
      </c>
      <c r="V97" s="35">
        <f>SUM(V38:V96)</f>
        <v>235152381.05988002</v>
      </c>
      <c r="W97" s="28">
        <v>47118</v>
      </c>
    </row>
    <row r="98" spans="1:23" s="41" customFormat="1" ht="32.25" customHeight="1">
      <c r="A98" s="42"/>
      <c r="B98" s="42"/>
      <c r="C98" s="42"/>
      <c r="D98" s="43" t="s">
        <v>32</v>
      </c>
      <c r="E98" s="34"/>
      <c r="F98" s="42"/>
      <c r="G98" s="42"/>
      <c r="H98" s="42"/>
      <c r="I98" s="20"/>
      <c r="J98" s="20"/>
      <c r="K98" s="20"/>
      <c r="L98" s="44">
        <f>L29+L37+L97</f>
        <v>96760.200000000012</v>
      </c>
      <c r="M98" s="44">
        <f>M29+M37+M97</f>
        <v>71089.049999999988</v>
      </c>
      <c r="N98" s="44">
        <f>N29+N37+N97</f>
        <v>71088.749999999985</v>
      </c>
      <c r="O98" s="44">
        <f>O29+O37+O97</f>
        <v>2786</v>
      </c>
      <c r="P98" s="19"/>
      <c r="Q98" s="19"/>
      <c r="R98" s="44">
        <f>R29+R37+R97</f>
        <v>307349388.20240003</v>
      </c>
      <c r="S98" s="44">
        <f>S29+S37+S97</f>
        <v>0</v>
      </c>
      <c r="T98" s="44">
        <f>T29+T37+T97</f>
        <v>0</v>
      </c>
      <c r="U98" s="44">
        <f>U29+U37+U97</f>
        <v>0</v>
      </c>
      <c r="V98" s="44">
        <f>V29+V37+V97</f>
        <v>307349388.20240003</v>
      </c>
      <c r="W98" s="34"/>
    </row>
    <row r="99" spans="1:23" s="45" customFormat="1">
      <c r="A99" s="1"/>
      <c r="B99" s="1"/>
      <c r="C99" s="2"/>
      <c r="D99" s="1"/>
      <c r="E99" s="1"/>
      <c r="F99" s="1"/>
      <c r="G99" s="1"/>
      <c r="H99" s="1"/>
      <c r="I99" s="3"/>
      <c r="J99" s="3"/>
      <c r="K99" s="3"/>
      <c r="L99" s="4"/>
      <c r="M99" s="4"/>
      <c r="N99" s="4"/>
      <c r="O99" s="1"/>
      <c r="P99" s="1"/>
      <c r="Q99" s="1"/>
      <c r="R99" s="5"/>
      <c r="S99" s="5"/>
      <c r="T99" s="5"/>
      <c r="U99" s="5"/>
      <c r="V99" s="5"/>
    </row>
  </sheetData>
  <mergeCells count="25">
    <mergeCell ref="W12:W13"/>
    <mergeCell ref="A8:W8"/>
    <mergeCell ref="A9:W9"/>
    <mergeCell ref="P10:W10"/>
    <mergeCell ref="S1:W1"/>
    <mergeCell ref="S2:W2"/>
    <mergeCell ref="S3:W3"/>
    <mergeCell ref="S4:W4"/>
    <mergeCell ref="A7:W7"/>
    <mergeCell ref="A11:W11"/>
    <mergeCell ref="A12:A13"/>
    <mergeCell ref="B12:B13"/>
    <mergeCell ref="C12:C13"/>
    <mergeCell ref="D12:D13"/>
    <mergeCell ref="E12:E13"/>
    <mergeCell ref="F12:F13"/>
    <mergeCell ref="O12:O13"/>
    <mergeCell ref="P12:P13"/>
    <mergeCell ref="Q12:Q13"/>
    <mergeCell ref="R12:V12"/>
    <mergeCell ref="G12:G13"/>
    <mergeCell ref="H12:H13"/>
    <mergeCell ref="I12:K12"/>
    <mergeCell ref="L12:L13"/>
    <mergeCell ref="M12:N12"/>
  </mergeCells>
  <pageMargins left="0.7" right="0.7" top="0.75" bottom="0.75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zoomScale="70" zoomScaleNormal="70" workbookViewId="0">
      <selection activeCell="C22" sqref="C22:C29"/>
    </sheetView>
  </sheetViews>
  <sheetFormatPr defaultColWidth="9.140625" defaultRowHeight="15"/>
  <cols>
    <col min="1" max="1" width="16.85546875" style="1" customWidth="1"/>
    <col min="2" max="2" width="17.42578125" style="1" customWidth="1"/>
    <col min="3" max="3" width="8.42578125" style="1" customWidth="1"/>
    <col min="4" max="4" width="16.5703125" style="2" customWidth="1"/>
    <col min="5" max="5" width="43.7109375" style="1" customWidth="1"/>
    <col min="6" max="6" width="50.7109375" style="1" customWidth="1"/>
    <col min="7" max="7" width="19.85546875" style="1" customWidth="1"/>
    <col min="8" max="8" width="75.28515625" style="1" customWidth="1"/>
    <col min="9" max="9" width="15.5703125" style="4" customWidth="1"/>
    <col min="10" max="10" width="15" style="4" customWidth="1"/>
    <col min="11" max="11" width="30.140625" style="46" customWidth="1"/>
    <col min="12" max="12" width="23.42578125" style="46" customWidth="1"/>
    <col min="13" max="13" width="15.7109375" style="47" customWidth="1"/>
    <col min="14" max="14" width="20.7109375" style="47" customWidth="1"/>
    <col min="15" max="15" width="19" style="47" customWidth="1"/>
    <col min="16" max="16" width="9.140625" style="1"/>
    <col min="17" max="17" width="15.7109375" style="1" customWidth="1"/>
    <col min="18" max="18" width="17" style="1" customWidth="1"/>
    <col min="19" max="19" width="11.85546875" style="1" bestFit="1" customWidth="1"/>
    <col min="20" max="20" width="9.140625" style="1"/>
    <col min="21" max="21" width="10.5703125" style="1" bestFit="1" customWidth="1"/>
    <col min="22" max="16384" width="9.140625" style="1"/>
  </cols>
  <sheetData>
    <row r="1" spans="1:15" ht="21" customHeight="1">
      <c r="A1" s="48"/>
      <c r="B1" s="48"/>
      <c r="C1" s="48"/>
    </row>
    <row r="3" spans="1:15" ht="55.5" customHeight="1">
      <c r="A3" s="134" t="s">
        <v>33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15">
      <c r="O4" s="49" t="s">
        <v>34</v>
      </c>
    </row>
    <row r="5" spans="1:15" s="50" customFormat="1" ht="180.75" customHeight="1">
      <c r="A5" s="51" t="s">
        <v>35</v>
      </c>
      <c r="B5" s="52" t="s">
        <v>36</v>
      </c>
      <c r="C5" s="42" t="s">
        <v>6</v>
      </c>
      <c r="D5" s="51" t="s">
        <v>7</v>
      </c>
      <c r="E5" s="51" t="s">
        <v>37</v>
      </c>
      <c r="F5" s="51" t="s">
        <v>9</v>
      </c>
      <c r="G5" s="51" t="s">
        <v>38</v>
      </c>
      <c r="H5" s="51" t="s">
        <v>39</v>
      </c>
      <c r="I5" s="53" t="s">
        <v>40</v>
      </c>
      <c r="J5" s="53" t="s">
        <v>41</v>
      </c>
      <c r="K5" s="54" t="s">
        <v>42</v>
      </c>
      <c r="L5" s="54" t="s">
        <v>43</v>
      </c>
      <c r="M5" s="55" t="s">
        <v>44</v>
      </c>
      <c r="N5" s="55" t="s">
        <v>45</v>
      </c>
      <c r="O5" s="55" t="s">
        <v>46</v>
      </c>
    </row>
    <row r="6" spans="1:15">
      <c r="A6" s="23"/>
      <c r="B6" s="23"/>
      <c r="C6" s="23">
        <v>1</v>
      </c>
      <c r="D6" s="23">
        <v>2026</v>
      </c>
      <c r="E6" s="23" t="s">
        <v>30</v>
      </c>
      <c r="F6" s="23" t="s">
        <v>65</v>
      </c>
      <c r="G6" s="23">
        <v>1</v>
      </c>
      <c r="H6" s="23" t="s">
        <v>47</v>
      </c>
      <c r="I6" s="26">
        <v>1150</v>
      </c>
      <c r="J6" s="26" t="s">
        <v>48</v>
      </c>
      <c r="K6" s="56">
        <v>6872</v>
      </c>
      <c r="L6" s="56">
        <f>M6+N6+O6</f>
        <v>8071919.9199999999</v>
      </c>
      <c r="M6" s="56">
        <f>I6*K6</f>
        <v>7902800</v>
      </c>
      <c r="N6" s="56">
        <f>M6*2.14%</f>
        <v>169119.92</v>
      </c>
      <c r="O6" s="56">
        <f t="shared" ref="O6:O69" si="0">0</f>
        <v>0</v>
      </c>
    </row>
    <row r="7" spans="1:15">
      <c r="A7" s="23"/>
      <c r="B7" s="23"/>
      <c r="C7" s="23">
        <v>2</v>
      </c>
      <c r="D7" s="23">
        <v>2026</v>
      </c>
      <c r="E7" s="23" t="s">
        <v>30</v>
      </c>
      <c r="F7" s="23" t="s">
        <v>66</v>
      </c>
      <c r="G7" s="23">
        <v>1</v>
      </c>
      <c r="H7" s="23" t="s">
        <v>47</v>
      </c>
      <c r="I7" s="26">
        <v>1395</v>
      </c>
      <c r="J7" s="26" t="s">
        <v>48</v>
      </c>
      <c r="K7" s="56">
        <v>6872</v>
      </c>
      <c r="L7" s="56">
        <f t="shared" ref="L7:L20" si="1">M7+N7+O7</f>
        <v>9791589.8159999996</v>
      </c>
      <c r="M7" s="56">
        <f t="shared" ref="M7:M13" si="2">I7*K7</f>
        <v>9586440</v>
      </c>
      <c r="N7" s="56">
        <f t="shared" ref="N7:N17" si="3">M7*2.14%</f>
        <v>205149.81600000002</v>
      </c>
      <c r="O7" s="56">
        <f t="shared" si="0"/>
        <v>0</v>
      </c>
    </row>
    <row r="8" spans="1:15">
      <c r="A8" s="23"/>
      <c r="B8" s="23"/>
      <c r="C8" s="23">
        <v>3</v>
      </c>
      <c r="D8" s="23">
        <v>2026</v>
      </c>
      <c r="E8" s="23" t="s">
        <v>30</v>
      </c>
      <c r="F8" s="23" t="s">
        <v>67</v>
      </c>
      <c r="G8" s="23">
        <v>1</v>
      </c>
      <c r="H8" s="23" t="s">
        <v>47</v>
      </c>
      <c r="I8" s="26">
        <v>696</v>
      </c>
      <c r="J8" s="26" t="s">
        <v>48</v>
      </c>
      <c r="K8" s="56">
        <v>6872</v>
      </c>
      <c r="L8" s="56">
        <f t="shared" si="1"/>
        <v>4885266.3168000001</v>
      </c>
      <c r="M8" s="56">
        <f t="shared" si="2"/>
        <v>4782912</v>
      </c>
      <c r="N8" s="56">
        <f t="shared" si="3"/>
        <v>102354.31680000002</v>
      </c>
      <c r="O8" s="56">
        <f t="shared" si="0"/>
        <v>0</v>
      </c>
    </row>
    <row r="9" spans="1:15">
      <c r="A9" s="23"/>
      <c r="B9" s="23"/>
      <c r="C9" s="23">
        <v>4</v>
      </c>
      <c r="D9" s="23">
        <v>2026</v>
      </c>
      <c r="E9" s="23" t="s">
        <v>30</v>
      </c>
      <c r="F9" s="23" t="s">
        <v>68</v>
      </c>
      <c r="G9" s="23">
        <v>1</v>
      </c>
      <c r="H9" s="23" t="s">
        <v>47</v>
      </c>
      <c r="I9" s="26">
        <v>290</v>
      </c>
      <c r="J9" s="26" t="s">
        <v>48</v>
      </c>
      <c r="K9" s="56">
        <v>6872</v>
      </c>
      <c r="L9" s="56">
        <f t="shared" si="1"/>
        <v>2035527.632</v>
      </c>
      <c r="M9" s="56">
        <f t="shared" si="2"/>
        <v>1992880</v>
      </c>
      <c r="N9" s="56">
        <f t="shared" si="3"/>
        <v>42647.632000000005</v>
      </c>
      <c r="O9" s="56">
        <f t="shared" si="0"/>
        <v>0</v>
      </c>
    </row>
    <row r="10" spans="1:15">
      <c r="A10" s="23"/>
      <c r="B10" s="23"/>
      <c r="C10" s="23">
        <v>5</v>
      </c>
      <c r="D10" s="23">
        <v>2026</v>
      </c>
      <c r="E10" s="23" t="s">
        <v>30</v>
      </c>
      <c r="F10" s="23" t="s">
        <v>69</v>
      </c>
      <c r="G10" s="23">
        <v>1</v>
      </c>
      <c r="H10" s="23" t="s">
        <v>47</v>
      </c>
      <c r="I10" s="26">
        <v>663</v>
      </c>
      <c r="J10" s="26" t="s">
        <v>48</v>
      </c>
      <c r="K10" s="56">
        <v>6872</v>
      </c>
      <c r="L10" s="56">
        <f t="shared" si="1"/>
        <v>4653637.3103999998</v>
      </c>
      <c r="M10" s="56">
        <f t="shared" si="2"/>
        <v>4556136</v>
      </c>
      <c r="N10" s="56">
        <f t="shared" si="3"/>
        <v>97501.310400000017</v>
      </c>
      <c r="O10" s="56">
        <f t="shared" si="0"/>
        <v>0</v>
      </c>
    </row>
    <row r="11" spans="1:15">
      <c r="A11" s="23"/>
      <c r="B11" s="23"/>
      <c r="C11" s="23">
        <v>6</v>
      </c>
      <c r="D11" s="23">
        <v>2026</v>
      </c>
      <c r="E11" s="23" t="s">
        <v>30</v>
      </c>
      <c r="F11" s="23" t="s">
        <v>70</v>
      </c>
      <c r="G11" s="23">
        <v>1</v>
      </c>
      <c r="H11" s="23" t="s">
        <v>47</v>
      </c>
      <c r="I11" s="26">
        <v>703</v>
      </c>
      <c r="J11" s="26" t="s">
        <v>48</v>
      </c>
      <c r="K11" s="56">
        <v>6872</v>
      </c>
      <c r="L11" s="56">
        <f t="shared" si="1"/>
        <v>4934399.7423999999</v>
      </c>
      <c r="M11" s="56">
        <f t="shared" si="2"/>
        <v>4831016</v>
      </c>
      <c r="N11" s="56">
        <f t="shared" si="3"/>
        <v>103383.74240000002</v>
      </c>
      <c r="O11" s="56">
        <f t="shared" si="0"/>
        <v>0</v>
      </c>
    </row>
    <row r="12" spans="1:15">
      <c r="A12" s="23"/>
      <c r="B12" s="23"/>
      <c r="C12" s="23">
        <v>7</v>
      </c>
      <c r="D12" s="23">
        <v>2026</v>
      </c>
      <c r="E12" s="23" t="s">
        <v>30</v>
      </c>
      <c r="F12" s="23" t="s">
        <v>71</v>
      </c>
      <c r="G12" s="23">
        <v>1</v>
      </c>
      <c r="H12" s="23" t="s">
        <v>47</v>
      </c>
      <c r="I12" s="26">
        <v>900</v>
      </c>
      <c r="J12" s="26" t="s">
        <v>48</v>
      </c>
      <c r="K12" s="56">
        <v>6872</v>
      </c>
      <c r="L12" s="56">
        <f t="shared" si="1"/>
        <v>6317154.7199999997</v>
      </c>
      <c r="M12" s="56">
        <f t="shared" si="2"/>
        <v>6184800</v>
      </c>
      <c r="N12" s="56">
        <f t="shared" si="3"/>
        <v>132354.72</v>
      </c>
      <c r="O12" s="56">
        <f t="shared" si="0"/>
        <v>0</v>
      </c>
    </row>
    <row r="13" spans="1:15">
      <c r="A13" s="23"/>
      <c r="B13" s="23"/>
      <c r="C13" s="23">
        <v>8</v>
      </c>
      <c r="D13" s="23">
        <v>2026</v>
      </c>
      <c r="E13" s="23" t="s">
        <v>30</v>
      </c>
      <c r="F13" s="23" t="s">
        <v>72</v>
      </c>
      <c r="G13" s="23">
        <v>1</v>
      </c>
      <c r="H13" s="23" t="s">
        <v>47</v>
      </c>
      <c r="I13" s="26">
        <v>288</v>
      </c>
      <c r="J13" s="26" t="s">
        <v>48</v>
      </c>
      <c r="K13" s="56">
        <v>6872</v>
      </c>
      <c r="L13" s="56">
        <f t="shared" si="1"/>
        <v>2021489.5104</v>
      </c>
      <c r="M13" s="56">
        <f t="shared" si="2"/>
        <v>1979136</v>
      </c>
      <c r="N13" s="56">
        <f t="shared" si="3"/>
        <v>42353.510400000006</v>
      </c>
      <c r="O13" s="56">
        <f t="shared" si="0"/>
        <v>0</v>
      </c>
    </row>
    <row r="14" spans="1:15">
      <c r="A14" s="23"/>
      <c r="B14" s="23"/>
      <c r="C14" s="23">
        <v>9</v>
      </c>
      <c r="D14" s="23">
        <v>2026</v>
      </c>
      <c r="E14" s="23" t="s">
        <v>30</v>
      </c>
      <c r="F14" s="23" t="s">
        <v>73</v>
      </c>
      <c r="G14" s="23">
        <v>1</v>
      </c>
      <c r="H14" s="23" t="s">
        <v>47</v>
      </c>
      <c r="I14" s="26">
        <v>290</v>
      </c>
      <c r="J14" s="26" t="s">
        <v>48</v>
      </c>
      <c r="K14" s="56">
        <v>6872</v>
      </c>
      <c r="L14" s="56">
        <f t="shared" si="1"/>
        <v>2035527.632</v>
      </c>
      <c r="M14" s="56">
        <f t="shared" ref="M14:M20" si="4">I14*K14</f>
        <v>1992880</v>
      </c>
      <c r="N14" s="56">
        <f t="shared" si="3"/>
        <v>42647.632000000005</v>
      </c>
      <c r="O14" s="56">
        <f t="shared" si="0"/>
        <v>0</v>
      </c>
    </row>
    <row r="15" spans="1:15">
      <c r="A15" s="23"/>
      <c r="B15" s="23"/>
      <c r="C15" s="23">
        <v>10</v>
      </c>
      <c r="D15" s="23">
        <v>2026</v>
      </c>
      <c r="E15" s="23" t="s">
        <v>30</v>
      </c>
      <c r="F15" s="23" t="s">
        <v>77</v>
      </c>
      <c r="G15" s="23">
        <v>1</v>
      </c>
      <c r="H15" s="99" t="s">
        <v>81</v>
      </c>
      <c r="I15" s="26">
        <v>162</v>
      </c>
      <c r="J15" s="26" t="s">
        <v>49</v>
      </c>
      <c r="K15" s="56">
        <v>5320</v>
      </c>
      <c r="L15" s="56">
        <f t="shared" si="1"/>
        <v>880283.37600000005</v>
      </c>
      <c r="M15" s="56">
        <f t="shared" si="4"/>
        <v>861840</v>
      </c>
      <c r="N15" s="56">
        <f>M15*2.14%</f>
        <v>18443.376000000004</v>
      </c>
      <c r="O15" s="56">
        <f t="shared" si="0"/>
        <v>0</v>
      </c>
    </row>
    <row r="16" spans="1:15">
      <c r="A16" s="23"/>
      <c r="B16" s="23"/>
      <c r="C16" s="23">
        <v>11</v>
      </c>
      <c r="D16" s="23">
        <v>2026</v>
      </c>
      <c r="E16" s="23" t="s">
        <v>30</v>
      </c>
      <c r="F16" s="23" t="s">
        <v>78</v>
      </c>
      <c r="G16" s="23">
        <v>1</v>
      </c>
      <c r="H16" s="23" t="s">
        <v>81</v>
      </c>
      <c r="I16" s="26">
        <v>148</v>
      </c>
      <c r="J16" s="26" t="s">
        <v>49</v>
      </c>
      <c r="K16" s="56">
        <v>5320</v>
      </c>
      <c r="L16" s="56">
        <f t="shared" si="1"/>
        <v>804209.50399999996</v>
      </c>
      <c r="M16" s="56">
        <f t="shared" si="4"/>
        <v>787360</v>
      </c>
      <c r="N16" s="56">
        <f t="shared" si="3"/>
        <v>16849.504000000001</v>
      </c>
      <c r="O16" s="56">
        <f t="shared" si="0"/>
        <v>0</v>
      </c>
    </row>
    <row r="17" spans="1:15">
      <c r="A17" s="23"/>
      <c r="B17" s="23"/>
      <c r="C17" s="23">
        <v>12</v>
      </c>
      <c r="D17" s="23">
        <v>2026</v>
      </c>
      <c r="E17" s="23" t="s">
        <v>30</v>
      </c>
      <c r="F17" s="23" t="s">
        <v>80</v>
      </c>
      <c r="G17" s="23">
        <v>1</v>
      </c>
      <c r="H17" s="23" t="s">
        <v>82</v>
      </c>
      <c r="I17" s="26">
        <v>445</v>
      </c>
      <c r="J17" s="26" t="s">
        <v>48</v>
      </c>
      <c r="K17" s="56">
        <v>7941</v>
      </c>
      <c r="L17" s="56">
        <f t="shared" si="1"/>
        <v>3609367.1430000002</v>
      </c>
      <c r="M17" s="56">
        <f t="shared" si="4"/>
        <v>3533745</v>
      </c>
      <c r="N17" s="56">
        <f t="shared" si="3"/>
        <v>75622.143000000011</v>
      </c>
      <c r="O17" s="56">
        <f t="shared" si="0"/>
        <v>0</v>
      </c>
    </row>
    <row r="18" spans="1:15">
      <c r="A18" s="23"/>
      <c r="B18" s="23"/>
      <c r="C18" s="23">
        <v>13</v>
      </c>
      <c r="D18" s="23">
        <v>2026</v>
      </c>
      <c r="E18" s="23" t="s">
        <v>30</v>
      </c>
      <c r="F18" s="23" t="s">
        <v>124</v>
      </c>
      <c r="G18" s="23">
        <v>1</v>
      </c>
      <c r="H18" s="23" t="s">
        <v>91</v>
      </c>
      <c r="I18" s="26">
        <v>470</v>
      </c>
      <c r="J18" s="26" t="s">
        <v>48</v>
      </c>
      <c r="K18" s="56">
        <v>2169</v>
      </c>
      <c r="L18" s="56">
        <f t="shared" si="1"/>
        <v>1041245.802</v>
      </c>
      <c r="M18" s="56">
        <f t="shared" si="4"/>
        <v>1019430</v>
      </c>
      <c r="N18" s="56">
        <f t="shared" ref="N18:N23" si="5">M18*2.14%</f>
        <v>21815.802000000003</v>
      </c>
      <c r="O18" s="56">
        <f t="shared" si="0"/>
        <v>0</v>
      </c>
    </row>
    <row r="19" spans="1:15">
      <c r="A19" s="23"/>
      <c r="B19" s="23"/>
      <c r="C19" s="23">
        <v>14</v>
      </c>
      <c r="D19" s="23">
        <v>2026</v>
      </c>
      <c r="E19" s="23" t="s">
        <v>30</v>
      </c>
      <c r="F19" s="23" t="s">
        <v>136</v>
      </c>
      <c r="G19" s="23">
        <v>1</v>
      </c>
      <c r="H19" s="23" t="s">
        <v>81</v>
      </c>
      <c r="I19" s="26">
        <v>150</v>
      </c>
      <c r="J19" s="110" t="s">
        <v>49</v>
      </c>
      <c r="K19" s="56">
        <v>5320</v>
      </c>
      <c r="L19" s="56">
        <f t="shared" si="1"/>
        <v>815077.2</v>
      </c>
      <c r="M19" s="56">
        <f t="shared" si="4"/>
        <v>798000</v>
      </c>
      <c r="N19" s="56">
        <f t="shared" si="5"/>
        <v>17077.2</v>
      </c>
      <c r="O19" s="56">
        <f t="shared" si="0"/>
        <v>0</v>
      </c>
    </row>
    <row r="20" spans="1:15">
      <c r="A20" s="23"/>
      <c r="B20" s="23"/>
      <c r="C20" s="23">
        <v>15</v>
      </c>
      <c r="D20" s="23">
        <v>2026</v>
      </c>
      <c r="E20" s="23" t="s">
        <v>30</v>
      </c>
      <c r="F20" s="23" t="s">
        <v>120</v>
      </c>
      <c r="G20" s="23">
        <v>1</v>
      </c>
      <c r="H20" s="23" t="s">
        <v>91</v>
      </c>
      <c r="I20" s="26">
        <v>115</v>
      </c>
      <c r="J20" s="110" t="s">
        <v>49</v>
      </c>
      <c r="K20" s="56">
        <v>2169</v>
      </c>
      <c r="L20" s="56">
        <f t="shared" si="1"/>
        <v>254772.90900000001</v>
      </c>
      <c r="M20" s="56">
        <f t="shared" si="4"/>
        <v>249435</v>
      </c>
      <c r="N20" s="56">
        <f t="shared" si="5"/>
        <v>5337.9090000000006</v>
      </c>
      <c r="O20" s="56">
        <v>0</v>
      </c>
    </row>
    <row r="21" spans="1:15">
      <c r="A21" s="23"/>
      <c r="B21" s="23"/>
      <c r="C21" s="23"/>
      <c r="D21" s="34" t="s">
        <v>64</v>
      </c>
      <c r="E21" s="23"/>
      <c r="F21" s="23"/>
      <c r="G21" s="23"/>
      <c r="H21" s="23"/>
      <c r="I21" s="26"/>
      <c r="J21" s="26"/>
      <c r="K21" s="56"/>
      <c r="L21" s="57">
        <f>M21+N21</f>
        <v>52151468.534000002</v>
      </c>
      <c r="M21" s="57">
        <f>SUM(M6:M20)</f>
        <v>51058810</v>
      </c>
      <c r="N21" s="57">
        <f t="shared" si="5"/>
        <v>1092658.5340000002</v>
      </c>
      <c r="O21" s="57">
        <f>SUM(O6:O18)</f>
        <v>0</v>
      </c>
    </row>
    <row r="22" spans="1:15">
      <c r="A22" s="23"/>
      <c r="B22" s="23"/>
      <c r="C22" s="23">
        <v>16</v>
      </c>
      <c r="D22" s="99">
        <v>2027</v>
      </c>
      <c r="E22" s="23" t="s">
        <v>30</v>
      </c>
      <c r="F22" s="23" t="s">
        <v>79</v>
      </c>
      <c r="G22" s="23">
        <v>1</v>
      </c>
      <c r="H22" s="23" t="s">
        <v>47</v>
      </c>
      <c r="I22" s="26">
        <v>480</v>
      </c>
      <c r="J22" s="26" t="s">
        <v>48</v>
      </c>
      <c r="K22" s="56">
        <v>9314</v>
      </c>
      <c r="L22" s="108">
        <f>M22+N22</f>
        <v>4566393.4079999998</v>
      </c>
      <c r="M22" s="108">
        <f>I22*K22</f>
        <v>4470720</v>
      </c>
      <c r="N22" s="108">
        <f t="shared" si="5"/>
        <v>95673.40800000001</v>
      </c>
      <c r="O22" s="108">
        <v>0</v>
      </c>
    </row>
    <row r="23" spans="1:15">
      <c r="A23" s="23"/>
      <c r="B23" s="23"/>
      <c r="C23" s="23">
        <v>17</v>
      </c>
      <c r="D23" s="23">
        <v>2027</v>
      </c>
      <c r="E23" s="23" t="s">
        <v>30</v>
      </c>
      <c r="F23" s="23" t="s">
        <v>114</v>
      </c>
      <c r="G23" s="23">
        <v>1</v>
      </c>
      <c r="H23" s="23" t="s">
        <v>82</v>
      </c>
      <c r="I23" s="26">
        <v>528</v>
      </c>
      <c r="J23" s="26" t="s">
        <v>48</v>
      </c>
      <c r="K23" s="56">
        <v>7941</v>
      </c>
      <c r="L23" s="56">
        <f>M23+N23</f>
        <v>4282574.9472000003</v>
      </c>
      <c r="M23" s="56">
        <f>K23*I23</f>
        <v>4192848</v>
      </c>
      <c r="N23" s="56">
        <f t="shared" si="5"/>
        <v>89726.94720000001</v>
      </c>
      <c r="O23" s="56">
        <f t="shared" si="0"/>
        <v>0</v>
      </c>
    </row>
    <row r="24" spans="1:15">
      <c r="A24" s="23"/>
      <c r="B24" s="23"/>
      <c r="C24" s="23">
        <v>18</v>
      </c>
      <c r="D24" s="23">
        <v>2027</v>
      </c>
      <c r="E24" s="23" t="s">
        <v>30</v>
      </c>
      <c r="F24" s="23" t="s">
        <v>119</v>
      </c>
      <c r="G24" s="23">
        <v>1</v>
      </c>
      <c r="H24" s="23" t="s">
        <v>82</v>
      </c>
      <c r="I24" s="26">
        <v>419.4</v>
      </c>
      <c r="J24" s="26" t="s">
        <v>48</v>
      </c>
      <c r="K24" s="56">
        <v>7941</v>
      </c>
      <c r="L24" s="56">
        <f t="shared" ref="L24:L29" si="6">M24+N24</f>
        <v>3401727.1455600001</v>
      </c>
      <c r="M24" s="56">
        <f t="shared" ref="M24:M28" si="7">K24*I24</f>
        <v>3330455.4</v>
      </c>
      <c r="N24" s="56">
        <f t="shared" ref="N24:N29" si="8">M24*2.14%</f>
        <v>71271.74556000001</v>
      </c>
      <c r="O24" s="56">
        <f t="shared" si="0"/>
        <v>0</v>
      </c>
    </row>
    <row r="25" spans="1:15">
      <c r="A25" s="23"/>
      <c r="B25" s="23"/>
      <c r="C25" s="23">
        <v>19</v>
      </c>
      <c r="D25" s="23">
        <v>2027</v>
      </c>
      <c r="E25" s="23" t="s">
        <v>30</v>
      </c>
      <c r="F25" s="23" t="s">
        <v>119</v>
      </c>
      <c r="G25" s="23">
        <v>1</v>
      </c>
      <c r="H25" s="23" t="s">
        <v>91</v>
      </c>
      <c r="I25" s="26">
        <v>107</v>
      </c>
      <c r="J25" s="26" t="s">
        <v>49</v>
      </c>
      <c r="K25" s="56">
        <v>2169</v>
      </c>
      <c r="L25" s="56">
        <f t="shared" si="6"/>
        <v>237049.57620000001</v>
      </c>
      <c r="M25" s="56">
        <f t="shared" si="7"/>
        <v>232083</v>
      </c>
      <c r="N25" s="56">
        <f t="shared" si="8"/>
        <v>4966.5762000000004</v>
      </c>
      <c r="O25" s="56">
        <f t="shared" si="0"/>
        <v>0</v>
      </c>
    </row>
    <row r="26" spans="1:15">
      <c r="A26" s="23"/>
      <c r="B26" s="23"/>
      <c r="C26" s="23">
        <v>20</v>
      </c>
      <c r="D26" s="23">
        <v>2027</v>
      </c>
      <c r="E26" s="23" t="s">
        <v>30</v>
      </c>
      <c r="F26" s="23" t="s">
        <v>120</v>
      </c>
      <c r="G26" s="23">
        <v>1</v>
      </c>
      <c r="H26" s="23" t="s">
        <v>82</v>
      </c>
      <c r="I26" s="26">
        <v>437.4</v>
      </c>
      <c r="J26" s="26" t="s">
        <v>48</v>
      </c>
      <c r="K26" s="56">
        <v>7941</v>
      </c>
      <c r="L26" s="56">
        <f t="shared" si="6"/>
        <v>3547724.0187599999</v>
      </c>
      <c r="M26" s="56">
        <f t="shared" si="7"/>
        <v>3473393.4</v>
      </c>
      <c r="N26" s="56">
        <f t="shared" si="8"/>
        <v>74330.618760000012</v>
      </c>
      <c r="O26" s="56">
        <f t="shared" si="0"/>
        <v>0</v>
      </c>
    </row>
    <row r="27" spans="1:15">
      <c r="A27" s="23"/>
      <c r="B27" s="23"/>
      <c r="C27" s="23">
        <v>21</v>
      </c>
      <c r="D27" s="23">
        <v>2027</v>
      </c>
      <c r="E27" s="23" t="s">
        <v>30</v>
      </c>
      <c r="F27" s="23" t="s">
        <v>134</v>
      </c>
      <c r="G27" s="23">
        <v>1</v>
      </c>
      <c r="H27" s="23" t="s">
        <v>91</v>
      </c>
      <c r="I27" s="26">
        <v>720</v>
      </c>
      <c r="J27" s="26" t="s">
        <v>49</v>
      </c>
      <c r="K27" s="56">
        <v>2169</v>
      </c>
      <c r="L27" s="56">
        <f t="shared" si="6"/>
        <v>1595099.952</v>
      </c>
      <c r="M27" s="56">
        <f t="shared" si="7"/>
        <v>1561680</v>
      </c>
      <c r="N27" s="56">
        <f t="shared" si="8"/>
        <v>33419.952000000005</v>
      </c>
      <c r="O27" s="56">
        <f t="shared" si="0"/>
        <v>0</v>
      </c>
    </row>
    <row r="28" spans="1:15">
      <c r="A28" s="23"/>
      <c r="B28" s="23"/>
      <c r="C28" s="23">
        <v>22</v>
      </c>
      <c r="D28" s="23">
        <v>2027</v>
      </c>
      <c r="E28" s="23" t="s">
        <v>30</v>
      </c>
      <c r="F28" s="23" t="s">
        <v>111</v>
      </c>
      <c r="G28" s="23">
        <v>1</v>
      </c>
      <c r="H28" s="23" t="s">
        <v>91</v>
      </c>
      <c r="I28" s="26">
        <v>60</v>
      </c>
      <c r="J28" s="26" t="s">
        <v>49</v>
      </c>
      <c r="K28" s="56">
        <v>2169</v>
      </c>
      <c r="L28" s="56">
        <f t="shared" si="6"/>
        <v>132924.99600000001</v>
      </c>
      <c r="M28" s="56">
        <f t="shared" si="7"/>
        <v>130140</v>
      </c>
      <c r="N28" s="56">
        <f t="shared" si="8"/>
        <v>2784.9960000000001</v>
      </c>
      <c r="O28" s="56">
        <f t="shared" si="0"/>
        <v>0</v>
      </c>
    </row>
    <row r="29" spans="1:15">
      <c r="A29" s="23"/>
      <c r="B29" s="23"/>
      <c r="C29" s="23">
        <v>23</v>
      </c>
      <c r="D29" s="23">
        <v>2027</v>
      </c>
      <c r="E29" s="23" t="s">
        <v>30</v>
      </c>
      <c r="F29" s="23" t="s">
        <v>84</v>
      </c>
      <c r="G29" s="23">
        <v>1</v>
      </c>
      <c r="H29" s="102" t="s">
        <v>86</v>
      </c>
      <c r="I29" s="26">
        <v>346.5</v>
      </c>
      <c r="J29" s="26" t="s">
        <v>48</v>
      </c>
      <c r="K29" s="56">
        <v>6448</v>
      </c>
      <c r="L29" s="56">
        <f t="shared" si="6"/>
        <v>2282044.5647999998</v>
      </c>
      <c r="M29" s="56">
        <f>K29*I29</f>
        <v>2234232</v>
      </c>
      <c r="N29" s="56">
        <f t="shared" si="8"/>
        <v>47812.564800000007</v>
      </c>
      <c r="O29" s="56">
        <f t="shared" si="0"/>
        <v>0</v>
      </c>
    </row>
    <row r="30" spans="1:15">
      <c r="A30" s="23"/>
      <c r="B30" s="23"/>
      <c r="C30" s="23"/>
      <c r="D30" s="34" t="s">
        <v>74</v>
      </c>
      <c r="E30" s="23"/>
      <c r="F30" s="23"/>
      <c r="G30" s="23"/>
      <c r="H30" s="102"/>
      <c r="I30" s="26"/>
      <c r="J30" s="26"/>
      <c r="K30" s="56"/>
      <c r="L30" s="57">
        <f>SUM(L22:L29)</f>
        <v>20045538.608520001</v>
      </c>
      <c r="M30" s="57">
        <f>SUM(M22:M29)</f>
        <v>19625551.800000001</v>
      </c>
      <c r="N30" s="57">
        <f>SUM(N22:N29)</f>
        <v>419986.80852000002</v>
      </c>
      <c r="O30" s="57">
        <f>SUM(O23:O29)</f>
        <v>0</v>
      </c>
    </row>
    <row r="31" spans="1:15">
      <c r="A31" s="58"/>
      <c r="B31" s="58"/>
      <c r="C31" s="58">
        <v>24</v>
      </c>
      <c r="D31" s="58">
        <v>2028</v>
      </c>
      <c r="E31" s="58" t="s">
        <v>30</v>
      </c>
      <c r="F31" s="58" t="s">
        <v>83</v>
      </c>
      <c r="G31" s="58">
        <v>1</v>
      </c>
      <c r="H31" s="92" t="s">
        <v>85</v>
      </c>
      <c r="I31" s="59">
        <v>1</v>
      </c>
      <c r="J31" s="98" t="s">
        <v>87</v>
      </c>
      <c r="K31" s="60">
        <v>86598</v>
      </c>
      <c r="L31" s="60">
        <f t="shared" ref="L31:L49" si="9">M31+N31+O31</f>
        <v>88451.197199999995</v>
      </c>
      <c r="M31" s="60">
        <f t="shared" ref="M31:M49" si="10">K31*I31</f>
        <v>86598</v>
      </c>
      <c r="N31" s="60">
        <f t="shared" ref="N31:N98" si="11">M31*2.14%</f>
        <v>1853.1972000000003</v>
      </c>
      <c r="O31" s="60">
        <f t="shared" si="0"/>
        <v>0</v>
      </c>
    </row>
    <row r="32" spans="1:15">
      <c r="A32" s="58"/>
      <c r="B32" s="58"/>
      <c r="C32" s="58">
        <v>25</v>
      </c>
      <c r="D32" s="58">
        <v>2028</v>
      </c>
      <c r="E32" s="58" t="s">
        <v>30</v>
      </c>
      <c r="F32" s="58" t="s">
        <v>84</v>
      </c>
      <c r="G32" s="58">
        <v>1</v>
      </c>
      <c r="H32" s="104" t="s">
        <v>85</v>
      </c>
      <c r="I32" s="59">
        <v>1</v>
      </c>
      <c r="J32" s="98" t="s">
        <v>87</v>
      </c>
      <c r="K32" s="60">
        <v>86598</v>
      </c>
      <c r="L32" s="60">
        <f t="shared" si="9"/>
        <v>88451.197199999995</v>
      </c>
      <c r="M32" s="60">
        <f t="shared" si="10"/>
        <v>86598</v>
      </c>
      <c r="N32" s="60">
        <f t="shared" si="11"/>
        <v>1853.1972000000003</v>
      </c>
      <c r="O32" s="60">
        <f t="shared" si="0"/>
        <v>0</v>
      </c>
    </row>
    <row r="33" spans="1:15">
      <c r="A33" s="58"/>
      <c r="B33" s="58"/>
      <c r="C33" s="58">
        <v>26</v>
      </c>
      <c r="D33" s="58">
        <v>2028</v>
      </c>
      <c r="E33" s="58" t="s">
        <v>30</v>
      </c>
      <c r="F33" s="97" t="s">
        <v>88</v>
      </c>
      <c r="G33" s="58">
        <v>1</v>
      </c>
      <c r="H33" s="104" t="s">
        <v>85</v>
      </c>
      <c r="I33" s="59">
        <v>1</v>
      </c>
      <c r="J33" s="98" t="s">
        <v>87</v>
      </c>
      <c r="K33" s="60">
        <v>86598</v>
      </c>
      <c r="L33" s="60">
        <f t="shared" si="9"/>
        <v>88451.197199999995</v>
      </c>
      <c r="M33" s="60">
        <f t="shared" si="10"/>
        <v>86598</v>
      </c>
      <c r="N33" s="60">
        <f t="shared" si="11"/>
        <v>1853.1972000000003</v>
      </c>
      <c r="O33" s="60">
        <f t="shared" si="0"/>
        <v>0</v>
      </c>
    </row>
    <row r="34" spans="1:15">
      <c r="A34" s="58"/>
      <c r="B34" s="58"/>
      <c r="C34" s="58">
        <v>27</v>
      </c>
      <c r="D34" s="58">
        <v>2028</v>
      </c>
      <c r="E34" s="58" t="s">
        <v>30</v>
      </c>
      <c r="F34" s="97" t="s">
        <v>93</v>
      </c>
      <c r="G34" s="58">
        <v>1</v>
      </c>
      <c r="H34" s="103" t="s">
        <v>89</v>
      </c>
      <c r="I34" s="59">
        <v>50</v>
      </c>
      <c r="J34" s="98" t="s">
        <v>49</v>
      </c>
      <c r="K34" s="60">
        <v>4790</v>
      </c>
      <c r="L34" s="60">
        <f t="shared" si="9"/>
        <v>244625.3</v>
      </c>
      <c r="M34" s="60">
        <f t="shared" si="10"/>
        <v>239500</v>
      </c>
      <c r="N34" s="60">
        <f t="shared" si="11"/>
        <v>5125.3</v>
      </c>
      <c r="O34" s="60">
        <v>0</v>
      </c>
    </row>
    <row r="35" spans="1:15">
      <c r="A35" s="58"/>
      <c r="B35" s="58"/>
      <c r="C35" s="58">
        <v>28</v>
      </c>
      <c r="D35" s="58">
        <v>2028</v>
      </c>
      <c r="E35" s="58" t="s">
        <v>30</v>
      </c>
      <c r="F35" s="97" t="s">
        <v>93</v>
      </c>
      <c r="G35" s="58">
        <v>1</v>
      </c>
      <c r="H35" s="103" t="s">
        <v>90</v>
      </c>
      <c r="I35" s="59">
        <v>32</v>
      </c>
      <c r="J35" s="98" t="s">
        <v>49</v>
      </c>
      <c r="K35" s="60">
        <v>5840</v>
      </c>
      <c r="L35" s="60">
        <f t="shared" si="9"/>
        <v>190879.23199999999</v>
      </c>
      <c r="M35" s="60">
        <f t="shared" si="10"/>
        <v>186880</v>
      </c>
      <c r="N35" s="60">
        <f t="shared" si="11"/>
        <v>3999.2320000000004</v>
      </c>
      <c r="O35" s="60">
        <f t="shared" si="0"/>
        <v>0</v>
      </c>
    </row>
    <row r="36" spans="1:15">
      <c r="A36" s="58"/>
      <c r="B36" s="96"/>
      <c r="C36" s="58">
        <v>29</v>
      </c>
      <c r="D36" s="58">
        <v>2028</v>
      </c>
      <c r="E36" s="58" t="s">
        <v>30</v>
      </c>
      <c r="F36" s="104" t="s">
        <v>93</v>
      </c>
      <c r="G36" s="58">
        <v>1</v>
      </c>
      <c r="H36" s="103" t="s">
        <v>91</v>
      </c>
      <c r="I36" s="59">
        <v>40</v>
      </c>
      <c r="J36" s="98" t="s">
        <v>49</v>
      </c>
      <c r="K36" s="60">
        <v>2169</v>
      </c>
      <c r="L36" s="60">
        <f t="shared" si="9"/>
        <v>88616.664000000004</v>
      </c>
      <c r="M36" s="60">
        <f t="shared" si="10"/>
        <v>86760</v>
      </c>
      <c r="N36" s="60">
        <f t="shared" si="11"/>
        <v>1856.6640000000002</v>
      </c>
      <c r="O36" s="60">
        <f t="shared" si="0"/>
        <v>0</v>
      </c>
    </row>
    <row r="37" spans="1:15">
      <c r="A37" s="58"/>
      <c r="B37" s="96"/>
      <c r="C37" s="58">
        <v>30</v>
      </c>
      <c r="D37" s="58">
        <v>2028</v>
      </c>
      <c r="E37" s="58" t="s">
        <v>30</v>
      </c>
      <c r="F37" s="104" t="s">
        <v>93</v>
      </c>
      <c r="G37" s="58">
        <v>1</v>
      </c>
      <c r="H37" s="103" t="s">
        <v>92</v>
      </c>
      <c r="I37" s="59">
        <v>35</v>
      </c>
      <c r="J37" s="98" t="s">
        <v>49</v>
      </c>
      <c r="K37" s="60">
        <v>7567</v>
      </c>
      <c r="L37" s="60">
        <f t="shared" si="9"/>
        <v>270512.68300000002</v>
      </c>
      <c r="M37" s="60">
        <f t="shared" si="10"/>
        <v>264845</v>
      </c>
      <c r="N37" s="60">
        <f t="shared" si="11"/>
        <v>5667.6830000000009</v>
      </c>
      <c r="O37" s="60">
        <f t="shared" si="0"/>
        <v>0</v>
      </c>
    </row>
    <row r="38" spans="1:15">
      <c r="A38" s="58"/>
      <c r="B38" s="96"/>
      <c r="C38" s="58">
        <v>31</v>
      </c>
      <c r="D38" s="58">
        <v>2028</v>
      </c>
      <c r="E38" s="58" t="s">
        <v>30</v>
      </c>
      <c r="F38" s="104" t="s">
        <v>94</v>
      </c>
      <c r="G38" s="58">
        <v>1</v>
      </c>
      <c r="H38" s="103" t="s">
        <v>90</v>
      </c>
      <c r="I38" s="59">
        <v>34</v>
      </c>
      <c r="J38" s="98" t="s">
        <v>49</v>
      </c>
      <c r="K38" s="60">
        <v>5840</v>
      </c>
      <c r="L38" s="60">
        <f t="shared" si="9"/>
        <v>202809.18400000001</v>
      </c>
      <c r="M38" s="60">
        <f t="shared" si="10"/>
        <v>198560</v>
      </c>
      <c r="N38" s="60">
        <f t="shared" si="11"/>
        <v>4249.1840000000002</v>
      </c>
      <c r="O38" s="60">
        <f t="shared" si="0"/>
        <v>0</v>
      </c>
    </row>
    <row r="39" spans="1:15">
      <c r="A39" s="58"/>
      <c r="B39" s="96"/>
      <c r="C39" s="58">
        <v>32</v>
      </c>
      <c r="D39" s="58">
        <v>2028</v>
      </c>
      <c r="E39" s="58" t="s">
        <v>30</v>
      </c>
      <c r="F39" s="104" t="s">
        <v>94</v>
      </c>
      <c r="G39" s="58">
        <v>1</v>
      </c>
      <c r="H39" s="103" t="s">
        <v>91</v>
      </c>
      <c r="I39" s="59">
        <v>40</v>
      </c>
      <c r="J39" s="98" t="s">
        <v>49</v>
      </c>
      <c r="K39" s="60">
        <v>2169</v>
      </c>
      <c r="L39" s="60">
        <f t="shared" si="9"/>
        <v>88616.664000000004</v>
      </c>
      <c r="M39" s="60">
        <f t="shared" si="10"/>
        <v>86760</v>
      </c>
      <c r="N39" s="60">
        <f t="shared" si="11"/>
        <v>1856.6640000000002</v>
      </c>
      <c r="O39" s="60">
        <f t="shared" si="0"/>
        <v>0</v>
      </c>
    </row>
    <row r="40" spans="1:15">
      <c r="A40" s="58"/>
      <c r="B40" s="96"/>
      <c r="C40" s="58">
        <v>33</v>
      </c>
      <c r="D40" s="58">
        <v>2028</v>
      </c>
      <c r="E40" s="58" t="s">
        <v>30</v>
      </c>
      <c r="F40" s="104" t="s">
        <v>94</v>
      </c>
      <c r="G40" s="58">
        <v>1</v>
      </c>
      <c r="H40" s="103" t="s">
        <v>92</v>
      </c>
      <c r="I40" s="59">
        <v>36</v>
      </c>
      <c r="J40" s="98" t="s">
        <v>49</v>
      </c>
      <c r="K40" s="60">
        <v>7567</v>
      </c>
      <c r="L40" s="60">
        <f t="shared" si="9"/>
        <v>278241.61680000002</v>
      </c>
      <c r="M40" s="60">
        <f t="shared" si="10"/>
        <v>272412</v>
      </c>
      <c r="N40" s="60">
        <f t="shared" si="11"/>
        <v>5829.6168000000007</v>
      </c>
      <c r="O40" s="60">
        <f t="shared" si="0"/>
        <v>0</v>
      </c>
    </row>
    <row r="41" spans="1:15">
      <c r="A41" s="58"/>
      <c r="B41" s="96"/>
      <c r="C41" s="58">
        <v>34</v>
      </c>
      <c r="D41" s="58">
        <v>2028</v>
      </c>
      <c r="E41" s="58" t="s">
        <v>30</v>
      </c>
      <c r="F41" s="104" t="s">
        <v>149</v>
      </c>
      <c r="G41" s="58">
        <v>1</v>
      </c>
      <c r="H41" s="103" t="s">
        <v>85</v>
      </c>
      <c r="I41" s="59">
        <v>1</v>
      </c>
      <c r="J41" s="98" t="s">
        <v>87</v>
      </c>
      <c r="K41" s="60">
        <v>86598</v>
      </c>
      <c r="L41" s="60">
        <f t="shared" si="9"/>
        <v>88451.197199999995</v>
      </c>
      <c r="M41" s="60">
        <f t="shared" si="10"/>
        <v>86598</v>
      </c>
      <c r="N41" s="60">
        <f t="shared" si="11"/>
        <v>1853.1972000000003</v>
      </c>
      <c r="O41" s="60">
        <f t="shared" si="0"/>
        <v>0</v>
      </c>
    </row>
    <row r="42" spans="1:15">
      <c r="A42" s="58"/>
      <c r="B42" s="96"/>
      <c r="C42" s="58">
        <v>35</v>
      </c>
      <c r="D42" s="58">
        <v>2028</v>
      </c>
      <c r="E42" s="58" t="s">
        <v>30</v>
      </c>
      <c r="F42" s="104" t="s">
        <v>149</v>
      </c>
      <c r="G42" s="58">
        <v>1</v>
      </c>
      <c r="H42" s="103" t="s">
        <v>105</v>
      </c>
      <c r="I42" s="59">
        <v>86</v>
      </c>
      <c r="J42" s="98" t="s">
        <v>48</v>
      </c>
      <c r="K42" s="60">
        <v>9355</v>
      </c>
      <c r="L42" s="60">
        <f>M42+N42+O42</f>
        <v>821746.94200000004</v>
      </c>
      <c r="M42" s="60">
        <f>K42*I42</f>
        <v>804530</v>
      </c>
      <c r="N42" s="60">
        <f>M42*2.14%</f>
        <v>17216.942000000003</v>
      </c>
      <c r="O42" s="60">
        <f t="shared" si="0"/>
        <v>0</v>
      </c>
    </row>
    <row r="43" spans="1:15">
      <c r="A43" s="58"/>
      <c r="B43" s="96"/>
      <c r="C43" s="58">
        <v>36</v>
      </c>
      <c r="D43" s="58">
        <v>2028</v>
      </c>
      <c r="E43" s="58" t="s">
        <v>30</v>
      </c>
      <c r="F43" s="103" t="s">
        <v>95</v>
      </c>
      <c r="G43" s="58">
        <v>1</v>
      </c>
      <c r="H43" s="103" t="s">
        <v>91</v>
      </c>
      <c r="I43" s="59">
        <v>267</v>
      </c>
      <c r="J43" s="98" t="s">
        <v>49</v>
      </c>
      <c r="K43" s="60">
        <v>2169</v>
      </c>
      <c r="L43" s="60">
        <f t="shared" si="9"/>
        <v>591516.23219999997</v>
      </c>
      <c r="M43" s="60">
        <f t="shared" si="10"/>
        <v>579123</v>
      </c>
      <c r="N43" s="60">
        <f t="shared" si="11"/>
        <v>12393.232200000002</v>
      </c>
      <c r="O43" s="60">
        <f t="shared" si="0"/>
        <v>0</v>
      </c>
    </row>
    <row r="44" spans="1:15">
      <c r="A44" s="58"/>
      <c r="B44" s="96"/>
      <c r="C44" s="58">
        <v>37</v>
      </c>
      <c r="D44" s="58">
        <v>2028</v>
      </c>
      <c r="E44" s="58" t="s">
        <v>30</v>
      </c>
      <c r="F44" s="103" t="s">
        <v>95</v>
      </c>
      <c r="G44" s="58">
        <v>1</v>
      </c>
      <c r="H44" s="103" t="s">
        <v>85</v>
      </c>
      <c r="I44" s="59">
        <v>1</v>
      </c>
      <c r="J44" s="98" t="s">
        <v>87</v>
      </c>
      <c r="K44" s="60">
        <v>86598</v>
      </c>
      <c r="L44" s="60">
        <f t="shared" si="9"/>
        <v>88451.197199999995</v>
      </c>
      <c r="M44" s="60">
        <f t="shared" si="10"/>
        <v>86598</v>
      </c>
      <c r="N44" s="60">
        <f t="shared" si="11"/>
        <v>1853.1972000000003</v>
      </c>
      <c r="O44" s="60">
        <f t="shared" si="0"/>
        <v>0</v>
      </c>
    </row>
    <row r="45" spans="1:15">
      <c r="A45" s="58"/>
      <c r="B45" s="96"/>
      <c r="C45" s="58">
        <v>38</v>
      </c>
      <c r="D45" s="58">
        <v>2028</v>
      </c>
      <c r="E45" s="58" t="s">
        <v>30</v>
      </c>
      <c r="F45" s="104" t="s">
        <v>96</v>
      </c>
      <c r="G45" s="58">
        <v>1</v>
      </c>
      <c r="H45" s="103" t="s">
        <v>85</v>
      </c>
      <c r="I45" s="59">
        <v>1</v>
      </c>
      <c r="J45" s="98" t="s">
        <v>87</v>
      </c>
      <c r="K45" s="60">
        <v>86598</v>
      </c>
      <c r="L45" s="60">
        <f t="shared" si="9"/>
        <v>88451.197199999995</v>
      </c>
      <c r="M45" s="60">
        <f t="shared" si="10"/>
        <v>86598</v>
      </c>
      <c r="N45" s="60">
        <f t="shared" si="11"/>
        <v>1853.1972000000003</v>
      </c>
      <c r="O45" s="60">
        <f t="shared" si="0"/>
        <v>0</v>
      </c>
    </row>
    <row r="46" spans="1:15">
      <c r="A46" s="58"/>
      <c r="B46" s="96"/>
      <c r="C46" s="58">
        <v>39</v>
      </c>
      <c r="D46" s="58">
        <v>2028</v>
      </c>
      <c r="E46" s="58" t="s">
        <v>30</v>
      </c>
      <c r="F46" s="104" t="s">
        <v>96</v>
      </c>
      <c r="G46" s="58">
        <v>1</v>
      </c>
      <c r="H46" s="103" t="s">
        <v>91</v>
      </c>
      <c r="I46" s="59">
        <v>270</v>
      </c>
      <c r="J46" s="98" t="s">
        <v>49</v>
      </c>
      <c r="K46" s="60">
        <v>2169</v>
      </c>
      <c r="L46" s="60">
        <f t="shared" si="9"/>
        <v>598162.48199999996</v>
      </c>
      <c r="M46" s="60">
        <f t="shared" si="10"/>
        <v>585630</v>
      </c>
      <c r="N46" s="60">
        <f t="shared" si="11"/>
        <v>12532.482000000002</v>
      </c>
      <c r="O46" s="60">
        <f t="shared" si="0"/>
        <v>0</v>
      </c>
    </row>
    <row r="47" spans="1:15">
      <c r="A47" s="58"/>
      <c r="B47" s="96"/>
      <c r="C47" s="58">
        <v>40</v>
      </c>
      <c r="D47" s="58">
        <v>2028</v>
      </c>
      <c r="E47" s="58" t="s">
        <v>30</v>
      </c>
      <c r="F47" s="104" t="s">
        <v>97</v>
      </c>
      <c r="G47" s="58">
        <v>1</v>
      </c>
      <c r="H47" s="103" t="s">
        <v>85</v>
      </c>
      <c r="I47" s="59">
        <v>1</v>
      </c>
      <c r="J47" s="98" t="s">
        <v>87</v>
      </c>
      <c r="K47" s="60">
        <v>86598</v>
      </c>
      <c r="L47" s="60">
        <f t="shared" si="9"/>
        <v>88451.197199999995</v>
      </c>
      <c r="M47" s="60">
        <f t="shared" si="10"/>
        <v>86598</v>
      </c>
      <c r="N47" s="60">
        <f t="shared" si="11"/>
        <v>1853.1972000000003</v>
      </c>
      <c r="O47" s="60">
        <f t="shared" si="0"/>
        <v>0</v>
      </c>
    </row>
    <row r="48" spans="1:15">
      <c r="A48" s="58"/>
      <c r="B48" s="96"/>
      <c r="C48" s="58">
        <v>41</v>
      </c>
      <c r="D48" s="58">
        <v>2028</v>
      </c>
      <c r="E48" s="58" t="s">
        <v>30</v>
      </c>
      <c r="F48" s="104" t="s">
        <v>97</v>
      </c>
      <c r="G48" s="58">
        <v>1</v>
      </c>
      <c r="H48" s="104" t="s">
        <v>98</v>
      </c>
      <c r="I48" s="59">
        <v>393</v>
      </c>
      <c r="J48" s="98" t="s">
        <v>48</v>
      </c>
      <c r="K48" s="60">
        <v>6448</v>
      </c>
      <c r="L48" s="60">
        <f t="shared" si="9"/>
        <v>2588292.9696</v>
      </c>
      <c r="M48" s="60">
        <f t="shared" si="10"/>
        <v>2534064</v>
      </c>
      <c r="N48" s="60">
        <f t="shared" si="11"/>
        <v>54228.969600000004</v>
      </c>
      <c r="O48" s="60">
        <f t="shared" si="0"/>
        <v>0</v>
      </c>
    </row>
    <row r="49" spans="1:15">
      <c r="A49" s="58"/>
      <c r="B49" s="96"/>
      <c r="C49" s="58">
        <v>42</v>
      </c>
      <c r="D49" s="58">
        <v>2028</v>
      </c>
      <c r="E49" s="58" t="s">
        <v>30</v>
      </c>
      <c r="F49" s="103" t="s">
        <v>99</v>
      </c>
      <c r="G49" s="58">
        <v>1</v>
      </c>
      <c r="H49" s="103" t="s">
        <v>85</v>
      </c>
      <c r="I49" s="59">
        <v>1</v>
      </c>
      <c r="J49" s="98" t="s">
        <v>87</v>
      </c>
      <c r="K49" s="60">
        <v>86598</v>
      </c>
      <c r="L49" s="60">
        <f t="shared" si="9"/>
        <v>88451.197199999995</v>
      </c>
      <c r="M49" s="60">
        <f t="shared" si="10"/>
        <v>86598</v>
      </c>
      <c r="N49" s="60">
        <f t="shared" si="11"/>
        <v>1853.1972000000003</v>
      </c>
      <c r="O49" s="60">
        <f t="shared" si="0"/>
        <v>0</v>
      </c>
    </row>
    <row r="50" spans="1:15" s="95" customFormat="1">
      <c r="A50" s="96"/>
      <c r="B50" s="96"/>
      <c r="C50" s="58">
        <v>43</v>
      </c>
      <c r="D50" s="58">
        <v>2028</v>
      </c>
      <c r="E50" s="92" t="s">
        <v>30</v>
      </c>
      <c r="F50" s="106" t="s">
        <v>100</v>
      </c>
      <c r="G50" s="58">
        <v>1</v>
      </c>
      <c r="H50" s="105" t="s">
        <v>85</v>
      </c>
      <c r="I50" s="59">
        <v>1</v>
      </c>
      <c r="J50" s="100" t="s">
        <v>87</v>
      </c>
      <c r="K50" s="94">
        <v>86598</v>
      </c>
      <c r="L50" s="60">
        <f>M50+N50+O50</f>
        <v>88451.197199999995</v>
      </c>
      <c r="M50" s="94">
        <f t="shared" ref="M50:M81" si="12">K50*I50</f>
        <v>86598</v>
      </c>
      <c r="N50" s="94">
        <f t="shared" si="11"/>
        <v>1853.1972000000003</v>
      </c>
      <c r="O50" s="60">
        <f t="shared" si="0"/>
        <v>0</v>
      </c>
    </row>
    <row r="51" spans="1:15" s="95" customFormat="1">
      <c r="A51" s="96"/>
      <c r="B51" s="96"/>
      <c r="C51" s="58">
        <v>44</v>
      </c>
      <c r="D51" s="58">
        <v>2028</v>
      </c>
      <c r="E51" s="92" t="s">
        <v>30</v>
      </c>
      <c r="F51" s="106" t="s">
        <v>101</v>
      </c>
      <c r="G51" s="58">
        <v>1</v>
      </c>
      <c r="H51" s="105" t="s">
        <v>85</v>
      </c>
      <c r="I51" s="59">
        <v>1</v>
      </c>
      <c r="J51" s="100" t="s">
        <v>87</v>
      </c>
      <c r="K51" s="94">
        <v>86598</v>
      </c>
      <c r="L51" s="60">
        <f t="shared" ref="L51:L108" si="13">M51+N51+O51</f>
        <v>88451.197199999995</v>
      </c>
      <c r="M51" s="94">
        <f t="shared" si="12"/>
        <v>86598</v>
      </c>
      <c r="N51" s="94">
        <f t="shared" si="11"/>
        <v>1853.1972000000003</v>
      </c>
      <c r="O51" s="60">
        <f t="shared" si="0"/>
        <v>0</v>
      </c>
    </row>
    <row r="52" spans="1:15" s="95" customFormat="1">
      <c r="A52" s="96"/>
      <c r="B52" s="96"/>
      <c r="C52" s="58">
        <v>45</v>
      </c>
      <c r="D52" s="58">
        <v>2028</v>
      </c>
      <c r="E52" s="92" t="s">
        <v>30</v>
      </c>
      <c r="F52" s="106" t="s">
        <v>101</v>
      </c>
      <c r="G52" s="58">
        <v>1</v>
      </c>
      <c r="H52" s="105" t="s">
        <v>91</v>
      </c>
      <c r="I52" s="93">
        <v>275</v>
      </c>
      <c r="J52" s="100" t="s">
        <v>49</v>
      </c>
      <c r="K52" s="94">
        <v>2169</v>
      </c>
      <c r="L52" s="60">
        <f t="shared" si="13"/>
        <v>609239.56499999994</v>
      </c>
      <c r="M52" s="94">
        <f t="shared" si="12"/>
        <v>596475</v>
      </c>
      <c r="N52" s="94">
        <f t="shared" si="11"/>
        <v>12764.565000000001</v>
      </c>
      <c r="O52" s="60">
        <f t="shared" si="0"/>
        <v>0</v>
      </c>
    </row>
    <row r="53" spans="1:15" s="95" customFormat="1">
      <c r="A53" s="96"/>
      <c r="B53" s="96"/>
      <c r="C53" s="58">
        <v>46</v>
      </c>
      <c r="D53" s="58">
        <v>2028</v>
      </c>
      <c r="E53" s="92" t="s">
        <v>30</v>
      </c>
      <c r="F53" s="106" t="s">
        <v>102</v>
      </c>
      <c r="G53" s="58">
        <v>1</v>
      </c>
      <c r="H53" s="105" t="s">
        <v>92</v>
      </c>
      <c r="I53" s="93">
        <v>45</v>
      </c>
      <c r="J53" s="100" t="s">
        <v>49</v>
      </c>
      <c r="K53" s="94">
        <v>7567</v>
      </c>
      <c r="L53" s="60">
        <f t="shared" si="13"/>
        <v>347802.02100000001</v>
      </c>
      <c r="M53" s="94">
        <f t="shared" si="12"/>
        <v>340515</v>
      </c>
      <c r="N53" s="94">
        <f t="shared" si="11"/>
        <v>7287.0210000000006</v>
      </c>
      <c r="O53" s="60">
        <f t="shared" si="0"/>
        <v>0</v>
      </c>
    </row>
    <row r="54" spans="1:15" s="95" customFormat="1">
      <c r="A54" s="96"/>
      <c r="B54" s="96"/>
      <c r="C54" s="58">
        <v>47</v>
      </c>
      <c r="D54" s="58">
        <v>2028</v>
      </c>
      <c r="E54" s="92" t="s">
        <v>30</v>
      </c>
      <c r="F54" s="106" t="s">
        <v>102</v>
      </c>
      <c r="G54" s="58">
        <v>1</v>
      </c>
      <c r="H54" s="105" t="s">
        <v>85</v>
      </c>
      <c r="I54" s="93">
        <v>1</v>
      </c>
      <c r="J54" s="100" t="s">
        <v>87</v>
      </c>
      <c r="K54" s="94">
        <v>86598</v>
      </c>
      <c r="L54" s="60">
        <f t="shared" si="13"/>
        <v>88451.197199999995</v>
      </c>
      <c r="M54" s="94">
        <f t="shared" si="12"/>
        <v>86598</v>
      </c>
      <c r="N54" s="94">
        <f t="shared" si="11"/>
        <v>1853.1972000000003</v>
      </c>
      <c r="O54" s="60">
        <f t="shared" si="0"/>
        <v>0</v>
      </c>
    </row>
    <row r="55" spans="1:15" s="95" customFormat="1">
      <c r="A55" s="96"/>
      <c r="B55" s="96"/>
      <c r="C55" s="58">
        <v>48</v>
      </c>
      <c r="D55" s="58">
        <v>2028</v>
      </c>
      <c r="E55" s="92" t="s">
        <v>30</v>
      </c>
      <c r="F55" s="106" t="s">
        <v>103</v>
      </c>
      <c r="G55" s="58">
        <v>1</v>
      </c>
      <c r="H55" s="105" t="s">
        <v>85</v>
      </c>
      <c r="I55" s="93">
        <v>1</v>
      </c>
      <c r="J55" s="100" t="s">
        <v>87</v>
      </c>
      <c r="K55" s="94">
        <v>86598</v>
      </c>
      <c r="L55" s="60">
        <f t="shared" si="13"/>
        <v>88451.197199999995</v>
      </c>
      <c r="M55" s="94">
        <f t="shared" si="12"/>
        <v>86598</v>
      </c>
      <c r="N55" s="94">
        <f t="shared" si="11"/>
        <v>1853.1972000000003</v>
      </c>
      <c r="O55" s="60">
        <f t="shared" si="0"/>
        <v>0</v>
      </c>
    </row>
    <row r="56" spans="1:15" s="95" customFormat="1">
      <c r="A56" s="96"/>
      <c r="B56" s="96"/>
      <c r="C56" s="58">
        <v>49</v>
      </c>
      <c r="D56" s="58">
        <v>2028</v>
      </c>
      <c r="E56" s="92" t="s">
        <v>30</v>
      </c>
      <c r="F56" s="106" t="s">
        <v>104</v>
      </c>
      <c r="G56" s="58">
        <v>1</v>
      </c>
      <c r="H56" s="106" t="s">
        <v>105</v>
      </c>
      <c r="I56" s="93">
        <v>104</v>
      </c>
      <c r="J56" s="100" t="s">
        <v>48</v>
      </c>
      <c r="K56" s="94">
        <v>9355</v>
      </c>
      <c r="L56" s="60">
        <f t="shared" si="13"/>
        <v>993740.48800000001</v>
      </c>
      <c r="M56" s="94">
        <f t="shared" si="12"/>
        <v>972920</v>
      </c>
      <c r="N56" s="94">
        <f t="shared" si="11"/>
        <v>20820.488000000001</v>
      </c>
      <c r="O56" s="60">
        <f t="shared" si="0"/>
        <v>0</v>
      </c>
    </row>
    <row r="57" spans="1:15" s="95" customFormat="1">
      <c r="A57" s="96"/>
      <c r="B57" s="96"/>
      <c r="C57" s="58">
        <v>50</v>
      </c>
      <c r="D57" s="58">
        <v>2028</v>
      </c>
      <c r="E57" s="92" t="s">
        <v>30</v>
      </c>
      <c r="F57" s="106" t="s">
        <v>104</v>
      </c>
      <c r="G57" s="58">
        <v>1</v>
      </c>
      <c r="H57" s="105" t="s">
        <v>85</v>
      </c>
      <c r="I57" s="93">
        <v>1</v>
      </c>
      <c r="J57" s="100" t="s">
        <v>87</v>
      </c>
      <c r="K57" s="94">
        <v>86598</v>
      </c>
      <c r="L57" s="60">
        <f t="shared" si="13"/>
        <v>88451.197199999995</v>
      </c>
      <c r="M57" s="94">
        <f t="shared" si="12"/>
        <v>86598</v>
      </c>
      <c r="N57" s="94">
        <f t="shared" si="11"/>
        <v>1853.1972000000003</v>
      </c>
      <c r="O57" s="60">
        <f t="shared" si="0"/>
        <v>0</v>
      </c>
    </row>
    <row r="58" spans="1:15" s="95" customFormat="1">
      <c r="A58" s="96"/>
      <c r="B58" s="96"/>
      <c r="C58" s="58">
        <v>51</v>
      </c>
      <c r="D58" s="58">
        <v>2028</v>
      </c>
      <c r="E58" s="92" t="s">
        <v>30</v>
      </c>
      <c r="F58" s="106" t="s">
        <v>106</v>
      </c>
      <c r="G58" s="58">
        <v>1</v>
      </c>
      <c r="H58" s="105" t="s">
        <v>85</v>
      </c>
      <c r="I58" s="93">
        <v>1</v>
      </c>
      <c r="J58" s="100" t="s">
        <v>87</v>
      </c>
      <c r="K58" s="94">
        <v>86598</v>
      </c>
      <c r="L58" s="60">
        <f t="shared" si="13"/>
        <v>88451.197199999995</v>
      </c>
      <c r="M58" s="94">
        <f t="shared" si="12"/>
        <v>86598</v>
      </c>
      <c r="N58" s="94">
        <f t="shared" si="11"/>
        <v>1853.1972000000003</v>
      </c>
      <c r="O58" s="60">
        <f t="shared" si="0"/>
        <v>0</v>
      </c>
    </row>
    <row r="59" spans="1:15" s="95" customFormat="1">
      <c r="A59" s="96"/>
      <c r="B59" s="96"/>
      <c r="C59" s="58">
        <v>52</v>
      </c>
      <c r="D59" s="58">
        <v>2028</v>
      </c>
      <c r="E59" s="92" t="s">
        <v>30</v>
      </c>
      <c r="F59" s="106" t="s">
        <v>107</v>
      </c>
      <c r="G59" s="58">
        <v>1</v>
      </c>
      <c r="H59" s="105" t="s">
        <v>85</v>
      </c>
      <c r="I59" s="93">
        <v>1</v>
      </c>
      <c r="J59" s="100" t="s">
        <v>87</v>
      </c>
      <c r="K59" s="94">
        <v>86598</v>
      </c>
      <c r="L59" s="60">
        <f t="shared" si="13"/>
        <v>88451.197199999995</v>
      </c>
      <c r="M59" s="94">
        <f t="shared" si="12"/>
        <v>86598</v>
      </c>
      <c r="N59" s="94">
        <f t="shared" si="11"/>
        <v>1853.1972000000003</v>
      </c>
      <c r="O59" s="60">
        <f t="shared" si="0"/>
        <v>0</v>
      </c>
    </row>
    <row r="60" spans="1:15" s="95" customFormat="1">
      <c r="A60" s="96"/>
      <c r="B60" s="96"/>
      <c r="C60" s="58">
        <v>53</v>
      </c>
      <c r="D60" s="58">
        <v>2028</v>
      </c>
      <c r="E60" s="92" t="s">
        <v>30</v>
      </c>
      <c r="F60" s="106" t="s">
        <v>107</v>
      </c>
      <c r="G60" s="58">
        <v>1</v>
      </c>
      <c r="H60" s="105" t="s">
        <v>81</v>
      </c>
      <c r="I60" s="93">
        <v>70</v>
      </c>
      <c r="J60" s="100" t="s">
        <v>49</v>
      </c>
      <c r="K60" s="94">
        <v>5320</v>
      </c>
      <c r="L60" s="60">
        <f t="shared" si="13"/>
        <v>380369.36</v>
      </c>
      <c r="M60" s="94">
        <f t="shared" si="12"/>
        <v>372400</v>
      </c>
      <c r="N60" s="94">
        <f t="shared" si="11"/>
        <v>7969.3600000000006</v>
      </c>
      <c r="O60" s="60">
        <f t="shared" si="0"/>
        <v>0</v>
      </c>
    </row>
    <row r="61" spans="1:15" s="95" customFormat="1">
      <c r="A61" s="96"/>
      <c r="B61" s="96"/>
      <c r="C61" s="58">
        <v>54</v>
      </c>
      <c r="D61" s="58">
        <v>2028</v>
      </c>
      <c r="E61" s="92" t="s">
        <v>30</v>
      </c>
      <c r="F61" s="106" t="s">
        <v>107</v>
      </c>
      <c r="G61" s="58">
        <v>1</v>
      </c>
      <c r="H61" s="106" t="s">
        <v>47</v>
      </c>
      <c r="I61" s="93">
        <v>520</v>
      </c>
      <c r="J61" s="100" t="s">
        <v>48</v>
      </c>
      <c r="K61" s="94">
        <v>9314</v>
      </c>
      <c r="L61" s="60">
        <f t="shared" si="13"/>
        <v>4946926.1919999998</v>
      </c>
      <c r="M61" s="94">
        <f t="shared" si="12"/>
        <v>4843280</v>
      </c>
      <c r="N61" s="94">
        <f t="shared" si="11"/>
        <v>103646.19200000001</v>
      </c>
      <c r="O61" s="60">
        <f t="shared" si="0"/>
        <v>0</v>
      </c>
    </row>
    <row r="62" spans="1:15" s="95" customFormat="1">
      <c r="A62" s="96"/>
      <c r="B62" s="96"/>
      <c r="C62" s="58">
        <v>55</v>
      </c>
      <c r="D62" s="58">
        <v>2028</v>
      </c>
      <c r="E62" s="92" t="s">
        <v>30</v>
      </c>
      <c r="F62" s="106" t="s">
        <v>107</v>
      </c>
      <c r="G62" s="58">
        <v>1</v>
      </c>
      <c r="H62" s="105" t="s">
        <v>91</v>
      </c>
      <c r="I62" s="93">
        <v>70</v>
      </c>
      <c r="J62" s="100" t="s">
        <v>49</v>
      </c>
      <c r="K62" s="94">
        <v>2169</v>
      </c>
      <c r="L62" s="60">
        <f t="shared" si="13"/>
        <v>155079.16200000001</v>
      </c>
      <c r="M62" s="94">
        <f t="shared" si="12"/>
        <v>151830</v>
      </c>
      <c r="N62" s="94">
        <f t="shared" si="11"/>
        <v>3249.1620000000003</v>
      </c>
      <c r="O62" s="60">
        <f t="shared" si="0"/>
        <v>0</v>
      </c>
    </row>
    <row r="63" spans="1:15" s="95" customFormat="1">
      <c r="A63" s="96"/>
      <c r="B63" s="96"/>
      <c r="C63" s="58">
        <v>56</v>
      </c>
      <c r="D63" s="58">
        <v>2028</v>
      </c>
      <c r="E63" s="92" t="s">
        <v>30</v>
      </c>
      <c r="F63" s="106" t="s">
        <v>107</v>
      </c>
      <c r="G63" s="58">
        <v>1</v>
      </c>
      <c r="H63" s="106" t="s">
        <v>98</v>
      </c>
      <c r="I63" s="93">
        <v>90</v>
      </c>
      <c r="J63" s="100" t="s">
        <v>48</v>
      </c>
      <c r="K63" s="94">
        <v>6448</v>
      </c>
      <c r="L63" s="60">
        <f t="shared" si="13"/>
        <v>592738.848</v>
      </c>
      <c r="M63" s="94">
        <f t="shared" si="12"/>
        <v>580320</v>
      </c>
      <c r="N63" s="94">
        <f t="shared" si="11"/>
        <v>12418.848000000002</v>
      </c>
      <c r="O63" s="60">
        <f t="shared" si="0"/>
        <v>0</v>
      </c>
    </row>
    <row r="64" spans="1:15" s="95" customFormat="1">
      <c r="A64" s="96"/>
      <c r="B64" s="96"/>
      <c r="C64" s="58">
        <v>57</v>
      </c>
      <c r="D64" s="58">
        <v>2028</v>
      </c>
      <c r="E64" s="92" t="s">
        <v>30</v>
      </c>
      <c r="F64" s="106" t="s">
        <v>107</v>
      </c>
      <c r="G64" s="58">
        <v>1</v>
      </c>
      <c r="H64" s="105" t="s">
        <v>92</v>
      </c>
      <c r="I64" s="93">
        <v>75</v>
      </c>
      <c r="J64" s="100" t="s">
        <v>49</v>
      </c>
      <c r="K64" s="94">
        <v>7567</v>
      </c>
      <c r="L64" s="60">
        <f t="shared" si="13"/>
        <v>579670.03500000003</v>
      </c>
      <c r="M64" s="94">
        <f t="shared" si="12"/>
        <v>567525</v>
      </c>
      <c r="N64" s="94">
        <f t="shared" si="11"/>
        <v>12145.035000000002</v>
      </c>
      <c r="O64" s="60">
        <f t="shared" si="0"/>
        <v>0</v>
      </c>
    </row>
    <row r="65" spans="1:15" s="95" customFormat="1">
      <c r="A65" s="96"/>
      <c r="B65" s="96"/>
      <c r="C65" s="58">
        <v>58</v>
      </c>
      <c r="D65" s="58">
        <v>2028</v>
      </c>
      <c r="E65" s="92" t="s">
        <v>30</v>
      </c>
      <c r="F65" s="106" t="s">
        <v>108</v>
      </c>
      <c r="G65" s="58">
        <v>1</v>
      </c>
      <c r="H65" s="105" t="s">
        <v>85</v>
      </c>
      <c r="I65" s="93">
        <v>1</v>
      </c>
      <c r="J65" s="100" t="s">
        <v>87</v>
      </c>
      <c r="K65" s="94">
        <v>86598</v>
      </c>
      <c r="L65" s="60">
        <f t="shared" si="13"/>
        <v>88451.197199999995</v>
      </c>
      <c r="M65" s="94">
        <f t="shared" si="12"/>
        <v>86598</v>
      </c>
      <c r="N65" s="94">
        <f t="shared" si="11"/>
        <v>1853.1972000000003</v>
      </c>
      <c r="O65" s="60">
        <f t="shared" si="0"/>
        <v>0</v>
      </c>
    </row>
    <row r="66" spans="1:15" s="95" customFormat="1">
      <c r="A66" s="96"/>
      <c r="B66" s="96"/>
      <c r="C66" s="58">
        <v>59</v>
      </c>
      <c r="D66" s="58">
        <v>2028</v>
      </c>
      <c r="E66" s="92" t="s">
        <v>30</v>
      </c>
      <c r="F66" s="106" t="s">
        <v>108</v>
      </c>
      <c r="G66" s="58">
        <v>1</v>
      </c>
      <c r="H66" s="105" t="s">
        <v>92</v>
      </c>
      <c r="I66" s="93">
        <v>42</v>
      </c>
      <c r="J66" s="100" t="s">
        <v>49</v>
      </c>
      <c r="K66" s="94">
        <v>7567</v>
      </c>
      <c r="L66" s="60">
        <f t="shared" si="13"/>
        <v>324615.21960000001</v>
      </c>
      <c r="M66" s="94">
        <f t="shared" si="12"/>
        <v>317814</v>
      </c>
      <c r="N66" s="94">
        <f t="shared" si="11"/>
        <v>6801.2196000000004</v>
      </c>
      <c r="O66" s="60">
        <f t="shared" si="0"/>
        <v>0</v>
      </c>
    </row>
    <row r="67" spans="1:15" s="95" customFormat="1">
      <c r="A67" s="96"/>
      <c r="B67" s="96"/>
      <c r="C67" s="58">
        <v>60</v>
      </c>
      <c r="D67" s="58">
        <v>2028</v>
      </c>
      <c r="E67" s="92" t="s">
        <v>30</v>
      </c>
      <c r="F67" s="106" t="s">
        <v>109</v>
      </c>
      <c r="G67" s="58">
        <v>1</v>
      </c>
      <c r="H67" s="105" t="s">
        <v>85</v>
      </c>
      <c r="I67" s="93">
        <v>1</v>
      </c>
      <c r="J67" s="100" t="s">
        <v>87</v>
      </c>
      <c r="K67" s="94">
        <v>86598</v>
      </c>
      <c r="L67" s="60">
        <f t="shared" si="13"/>
        <v>88451.197199999995</v>
      </c>
      <c r="M67" s="94">
        <f t="shared" si="12"/>
        <v>86598</v>
      </c>
      <c r="N67" s="94">
        <f t="shared" si="11"/>
        <v>1853.1972000000003</v>
      </c>
      <c r="O67" s="60">
        <f t="shared" si="0"/>
        <v>0</v>
      </c>
    </row>
    <row r="68" spans="1:15" s="95" customFormat="1">
      <c r="A68" s="96"/>
      <c r="B68" s="96"/>
      <c r="C68" s="58">
        <v>61</v>
      </c>
      <c r="D68" s="58">
        <v>2028</v>
      </c>
      <c r="E68" s="92" t="s">
        <v>30</v>
      </c>
      <c r="F68" s="106" t="s">
        <v>109</v>
      </c>
      <c r="G68" s="58">
        <v>1</v>
      </c>
      <c r="H68" s="105" t="s">
        <v>90</v>
      </c>
      <c r="I68" s="93">
        <v>55</v>
      </c>
      <c r="J68" s="100" t="s">
        <v>49</v>
      </c>
      <c r="K68" s="94">
        <v>5840</v>
      </c>
      <c r="L68" s="60">
        <f t="shared" si="13"/>
        <v>328073.68</v>
      </c>
      <c r="M68" s="94">
        <f t="shared" si="12"/>
        <v>321200</v>
      </c>
      <c r="N68" s="94">
        <f t="shared" si="11"/>
        <v>6873.6800000000012</v>
      </c>
      <c r="O68" s="60">
        <f t="shared" si="0"/>
        <v>0</v>
      </c>
    </row>
    <row r="69" spans="1:15" s="95" customFormat="1">
      <c r="A69" s="96"/>
      <c r="B69" s="96"/>
      <c r="C69" s="58">
        <v>62</v>
      </c>
      <c r="D69" s="58">
        <v>2028</v>
      </c>
      <c r="E69" s="92" t="s">
        <v>30</v>
      </c>
      <c r="F69" s="106" t="s">
        <v>109</v>
      </c>
      <c r="G69" s="58">
        <v>1</v>
      </c>
      <c r="H69" s="106" t="s">
        <v>98</v>
      </c>
      <c r="I69" s="93">
        <v>243.3</v>
      </c>
      <c r="J69" s="100" t="s">
        <v>48</v>
      </c>
      <c r="K69" s="94">
        <v>6448</v>
      </c>
      <c r="L69" s="60">
        <f t="shared" si="13"/>
        <v>1602370.6857600003</v>
      </c>
      <c r="M69" s="94">
        <f t="shared" si="12"/>
        <v>1568798.4000000001</v>
      </c>
      <c r="N69" s="94">
        <f t="shared" si="11"/>
        <v>33572.285760000006</v>
      </c>
      <c r="O69" s="60">
        <f t="shared" si="0"/>
        <v>0</v>
      </c>
    </row>
    <row r="70" spans="1:15" s="95" customFormat="1">
      <c r="A70" s="96"/>
      <c r="B70" s="96"/>
      <c r="C70" s="58">
        <v>63</v>
      </c>
      <c r="D70" s="58">
        <v>2028</v>
      </c>
      <c r="E70" s="92" t="s">
        <v>30</v>
      </c>
      <c r="F70" s="106" t="s">
        <v>109</v>
      </c>
      <c r="G70" s="58">
        <v>1</v>
      </c>
      <c r="H70" s="105" t="s">
        <v>92</v>
      </c>
      <c r="I70" s="93">
        <v>43</v>
      </c>
      <c r="J70" s="100" t="s">
        <v>49</v>
      </c>
      <c r="K70" s="94">
        <v>7567</v>
      </c>
      <c r="L70" s="60">
        <f t="shared" si="13"/>
        <v>332344.15340000001</v>
      </c>
      <c r="M70" s="94">
        <f t="shared" si="12"/>
        <v>325381</v>
      </c>
      <c r="N70" s="94">
        <f t="shared" si="11"/>
        <v>6963.1534000000011</v>
      </c>
      <c r="O70" s="60">
        <f t="shared" ref="O70:O133" si="14">0</f>
        <v>0</v>
      </c>
    </row>
    <row r="71" spans="1:15" s="95" customFormat="1">
      <c r="A71" s="96"/>
      <c r="B71" s="96"/>
      <c r="C71" s="58">
        <v>64</v>
      </c>
      <c r="D71" s="58">
        <v>2028</v>
      </c>
      <c r="E71" s="92" t="s">
        <v>30</v>
      </c>
      <c r="F71" s="106" t="s">
        <v>110</v>
      </c>
      <c r="G71" s="58">
        <v>1</v>
      </c>
      <c r="H71" s="105" t="s">
        <v>85</v>
      </c>
      <c r="I71" s="93">
        <v>1</v>
      </c>
      <c r="J71" s="100" t="s">
        <v>87</v>
      </c>
      <c r="K71" s="94">
        <v>86598</v>
      </c>
      <c r="L71" s="60">
        <f t="shared" si="13"/>
        <v>88451.197199999995</v>
      </c>
      <c r="M71" s="94">
        <f t="shared" si="12"/>
        <v>86598</v>
      </c>
      <c r="N71" s="94">
        <f t="shared" si="11"/>
        <v>1853.1972000000003</v>
      </c>
      <c r="O71" s="60">
        <f t="shared" si="14"/>
        <v>0</v>
      </c>
    </row>
    <row r="72" spans="1:15" s="95" customFormat="1">
      <c r="A72" s="96"/>
      <c r="B72" s="96"/>
      <c r="C72" s="58">
        <v>65</v>
      </c>
      <c r="D72" s="58">
        <v>2028</v>
      </c>
      <c r="E72" s="92" t="s">
        <v>30</v>
      </c>
      <c r="F72" s="106" t="s">
        <v>110</v>
      </c>
      <c r="G72" s="58">
        <v>1</v>
      </c>
      <c r="H72" s="105" t="s">
        <v>92</v>
      </c>
      <c r="I72" s="93">
        <v>42</v>
      </c>
      <c r="J72" s="100" t="s">
        <v>49</v>
      </c>
      <c r="K72" s="94">
        <v>7567</v>
      </c>
      <c r="L72" s="60">
        <f t="shared" si="13"/>
        <v>324615.21960000001</v>
      </c>
      <c r="M72" s="94">
        <f t="shared" si="12"/>
        <v>317814</v>
      </c>
      <c r="N72" s="94">
        <f t="shared" si="11"/>
        <v>6801.2196000000004</v>
      </c>
      <c r="O72" s="60">
        <f t="shared" si="14"/>
        <v>0</v>
      </c>
    </row>
    <row r="73" spans="1:15" s="95" customFormat="1">
      <c r="A73" s="96"/>
      <c r="B73" s="96"/>
      <c r="C73" s="58">
        <v>66</v>
      </c>
      <c r="D73" s="58">
        <v>2028</v>
      </c>
      <c r="E73" s="92" t="s">
        <v>30</v>
      </c>
      <c r="F73" s="106" t="s">
        <v>110</v>
      </c>
      <c r="G73" s="58">
        <v>1</v>
      </c>
      <c r="H73" s="105" t="s">
        <v>90</v>
      </c>
      <c r="I73" s="93">
        <v>40</v>
      </c>
      <c r="J73" s="100" t="s">
        <v>49</v>
      </c>
      <c r="K73" s="94">
        <v>5840</v>
      </c>
      <c r="L73" s="60">
        <f t="shared" si="13"/>
        <v>238599.04000000001</v>
      </c>
      <c r="M73" s="94">
        <f t="shared" si="12"/>
        <v>233600</v>
      </c>
      <c r="N73" s="94">
        <f t="shared" si="11"/>
        <v>4999.0400000000009</v>
      </c>
      <c r="O73" s="60">
        <f t="shared" si="14"/>
        <v>0</v>
      </c>
    </row>
    <row r="74" spans="1:15" s="95" customFormat="1">
      <c r="A74" s="96"/>
      <c r="B74" s="96"/>
      <c r="C74" s="58">
        <v>67</v>
      </c>
      <c r="D74" s="58">
        <v>2028</v>
      </c>
      <c r="E74" s="92" t="s">
        <v>30</v>
      </c>
      <c r="F74" s="106" t="s">
        <v>111</v>
      </c>
      <c r="G74" s="58">
        <v>1</v>
      </c>
      <c r="H74" s="105" t="s">
        <v>89</v>
      </c>
      <c r="I74" s="93">
        <v>45</v>
      </c>
      <c r="J74" s="100" t="s">
        <v>49</v>
      </c>
      <c r="K74" s="94">
        <v>4790</v>
      </c>
      <c r="L74" s="60">
        <f t="shared" si="13"/>
        <v>220162.77</v>
      </c>
      <c r="M74" s="94">
        <f t="shared" si="12"/>
        <v>215550</v>
      </c>
      <c r="N74" s="94">
        <f t="shared" si="11"/>
        <v>4612.7700000000004</v>
      </c>
      <c r="O74" s="60">
        <f t="shared" si="14"/>
        <v>0</v>
      </c>
    </row>
    <row r="75" spans="1:15" s="95" customFormat="1">
      <c r="A75" s="96"/>
      <c r="B75" s="96"/>
      <c r="C75" s="58">
        <v>68</v>
      </c>
      <c r="D75" s="58">
        <v>2028</v>
      </c>
      <c r="E75" s="92" t="s">
        <v>30</v>
      </c>
      <c r="F75" s="106" t="s">
        <v>112</v>
      </c>
      <c r="G75" s="58">
        <v>1</v>
      </c>
      <c r="H75" s="105" t="s">
        <v>81</v>
      </c>
      <c r="I75" s="93">
        <v>156</v>
      </c>
      <c r="J75" s="100" t="s">
        <v>49</v>
      </c>
      <c r="K75" s="94">
        <v>5320</v>
      </c>
      <c r="L75" s="60">
        <f t="shared" si="13"/>
        <v>847680.28799999994</v>
      </c>
      <c r="M75" s="94">
        <f t="shared" si="12"/>
        <v>829920</v>
      </c>
      <c r="N75" s="94">
        <f t="shared" si="11"/>
        <v>17760.288</v>
      </c>
      <c r="O75" s="60">
        <f t="shared" si="14"/>
        <v>0</v>
      </c>
    </row>
    <row r="76" spans="1:15" s="95" customFormat="1">
      <c r="A76" s="96"/>
      <c r="B76" s="96"/>
      <c r="C76" s="58">
        <v>69</v>
      </c>
      <c r="D76" s="58">
        <v>2028</v>
      </c>
      <c r="E76" s="92" t="s">
        <v>30</v>
      </c>
      <c r="F76" s="106" t="s">
        <v>112</v>
      </c>
      <c r="G76" s="58">
        <v>1</v>
      </c>
      <c r="H76" s="105" t="s">
        <v>89</v>
      </c>
      <c r="I76" s="93">
        <v>132</v>
      </c>
      <c r="J76" s="100" t="s">
        <v>49</v>
      </c>
      <c r="K76" s="94">
        <v>4790</v>
      </c>
      <c r="L76" s="60">
        <f t="shared" si="13"/>
        <v>645810.79200000002</v>
      </c>
      <c r="M76" s="94">
        <f t="shared" si="12"/>
        <v>632280</v>
      </c>
      <c r="N76" s="94">
        <f t="shared" si="11"/>
        <v>13530.792000000001</v>
      </c>
      <c r="O76" s="60">
        <f t="shared" si="14"/>
        <v>0</v>
      </c>
    </row>
    <row r="77" spans="1:15" s="95" customFormat="1">
      <c r="A77" s="96"/>
      <c r="B77" s="96"/>
      <c r="C77" s="58">
        <v>70</v>
      </c>
      <c r="D77" s="58">
        <v>2028</v>
      </c>
      <c r="E77" s="92" t="s">
        <v>30</v>
      </c>
      <c r="F77" s="106" t="s">
        <v>112</v>
      </c>
      <c r="G77" s="58">
        <v>1</v>
      </c>
      <c r="H77" s="105" t="s">
        <v>90</v>
      </c>
      <c r="I77" s="93">
        <v>118</v>
      </c>
      <c r="J77" s="100" t="s">
        <v>49</v>
      </c>
      <c r="K77" s="94">
        <v>5840</v>
      </c>
      <c r="L77" s="60">
        <f t="shared" si="13"/>
        <v>703867.16799999995</v>
      </c>
      <c r="M77" s="94">
        <f t="shared" si="12"/>
        <v>689120</v>
      </c>
      <c r="N77" s="94">
        <f t="shared" si="11"/>
        <v>14747.168000000001</v>
      </c>
      <c r="O77" s="60">
        <f t="shared" si="14"/>
        <v>0</v>
      </c>
    </row>
    <row r="78" spans="1:15" s="95" customFormat="1">
      <c r="A78" s="96"/>
      <c r="B78" s="96"/>
      <c r="C78" s="58">
        <v>71</v>
      </c>
      <c r="D78" s="58">
        <v>2028</v>
      </c>
      <c r="E78" s="92" t="s">
        <v>30</v>
      </c>
      <c r="F78" s="106" t="s">
        <v>112</v>
      </c>
      <c r="G78" s="58">
        <v>1</v>
      </c>
      <c r="H78" s="105" t="s">
        <v>91</v>
      </c>
      <c r="I78" s="93">
        <v>133</v>
      </c>
      <c r="J78" s="100" t="s">
        <v>49</v>
      </c>
      <c r="K78" s="94">
        <v>2169</v>
      </c>
      <c r="L78" s="60">
        <f t="shared" si="13"/>
        <v>294650.40779999999</v>
      </c>
      <c r="M78" s="94">
        <f t="shared" si="12"/>
        <v>288477</v>
      </c>
      <c r="N78" s="94">
        <f t="shared" si="11"/>
        <v>6173.4078000000009</v>
      </c>
      <c r="O78" s="60">
        <f t="shared" si="14"/>
        <v>0</v>
      </c>
    </row>
    <row r="79" spans="1:15" s="95" customFormat="1">
      <c r="A79" s="96"/>
      <c r="B79" s="96"/>
      <c r="C79" s="58">
        <v>72</v>
      </c>
      <c r="D79" s="58">
        <v>2028</v>
      </c>
      <c r="E79" s="92" t="s">
        <v>30</v>
      </c>
      <c r="F79" s="106" t="s">
        <v>112</v>
      </c>
      <c r="G79" s="58">
        <v>1</v>
      </c>
      <c r="H79" s="105" t="s">
        <v>92</v>
      </c>
      <c r="I79" s="93">
        <v>103</v>
      </c>
      <c r="J79" s="100" t="s">
        <v>49</v>
      </c>
      <c r="K79" s="94">
        <v>7567</v>
      </c>
      <c r="L79" s="60">
        <f t="shared" si="13"/>
        <v>796080.1814</v>
      </c>
      <c r="M79" s="94">
        <f t="shared" si="12"/>
        <v>779401</v>
      </c>
      <c r="N79" s="94">
        <f t="shared" si="11"/>
        <v>16679.181400000001</v>
      </c>
      <c r="O79" s="60">
        <f t="shared" si="14"/>
        <v>0</v>
      </c>
    </row>
    <row r="80" spans="1:15" s="95" customFormat="1">
      <c r="A80" s="96"/>
      <c r="B80" s="96"/>
      <c r="C80" s="58">
        <v>73</v>
      </c>
      <c r="D80" s="58">
        <v>2028</v>
      </c>
      <c r="E80" s="92" t="s">
        <v>30</v>
      </c>
      <c r="F80" s="106" t="s">
        <v>112</v>
      </c>
      <c r="G80" s="58">
        <v>1</v>
      </c>
      <c r="H80" s="106" t="s">
        <v>47</v>
      </c>
      <c r="I80" s="93">
        <v>500</v>
      </c>
      <c r="J80" s="100" t="s">
        <v>48</v>
      </c>
      <c r="K80" s="94">
        <v>9314</v>
      </c>
      <c r="L80" s="60">
        <f t="shared" si="13"/>
        <v>4756659.8</v>
      </c>
      <c r="M80" s="94">
        <f t="shared" si="12"/>
        <v>4657000</v>
      </c>
      <c r="N80" s="94">
        <f t="shared" si="11"/>
        <v>99659.800000000017</v>
      </c>
      <c r="O80" s="60">
        <f t="shared" si="14"/>
        <v>0</v>
      </c>
    </row>
    <row r="81" spans="1:15" s="95" customFormat="1">
      <c r="A81" s="96"/>
      <c r="B81" s="96"/>
      <c r="C81" s="58">
        <v>74</v>
      </c>
      <c r="D81" s="58">
        <v>2028</v>
      </c>
      <c r="E81" s="92" t="s">
        <v>30</v>
      </c>
      <c r="F81" s="106" t="s">
        <v>112</v>
      </c>
      <c r="G81" s="58">
        <v>1</v>
      </c>
      <c r="H81" s="106" t="s">
        <v>82</v>
      </c>
      <c r="I81" s="93">
        <v>295</v>
      </c>
      <c r="J81" s="100" t="s">
        <v>48</v>
      </c>
      <c r="K81" s="94">
        <v>7941</v>
      </c>
      <c r="L81" s="60">
        <f t="shared" si="13"/>
        <v>2392726.5329999998</v>
      </c>
      <c r="M81" s="94">
        <f t="shared" si="12"/>
        <v>2342595</v>
      </c>
      <c r="N81" s="94">
        <f t="shared" si="11"/>
        <v>50131.533000000003</v>
      </c>
      <c r="O81" s="60">
        <f t="shared" si="14"/>
        <v>0</v>
      </c>
    </row>
    <row r="82" spans="1:15" s="95" customFormat="1">
      <c r="A82" s="96"/>
      <c r="B82" s="96"/>
      <c r="C82" s="58">
        <v>75</v>
      </c>
      <c r="D82" s="58">
        <v>2028</v>
      </c>
      <c r="E82" s="92" t="s">
        <v>30</v>
      </c>
      <c r="F82" s="106" t="s">
        <v>113</v>
      </c>
      <c r="G82" s="58">
        <v>1</v>
      </c>
      <c r="H82" s="106" t="s">
        <v>92</v>
      </c>
      <c r="I82" s="93">
        <v>95</v>
      </c>
      <c r="J82" s="100" t="s">
        <v>49</v>
      </c>
      <c r="K82" s="94">
        <v>7567</v>
      </c>
      <c r="L82" s="60">
        <f t="shared" si="13"/>
        <v>734248.71100000001</v>
      </c>
      <c r="M82" s="94">
        <f t="shared" ref="M82:M98" si="15">K82*I82</f>
        <v>718865</v>
      </c>
      <c r="N82" s="94">
        <f t="shared" si="11"/>
        <v>15383.711000000001</v>
      </c>
      <c r="O82" s="60">
        <f t="shared" si="14"/>
        <v>0</v>
      </c>
    </row>
    <row r="83" spans="1:15" s="95" customFormat="1">
      <c r="A83" s="96"/>
      <c r="B83" s="96"/>
      <c r="C83" s="58">
        <v>76</v>
      </c>
      <c r="D83" s="58">
        <v>2028</v>
      </c>
      <c r="E83" s="92" t="s">
        <v>30</v>
      </c>
      <c r="F83" s="106" t="s">
        <v>114</v>
      </c>
      <c r="G83" s="58">
        <v>1</v>
      </c>
      <c r="H83" s="106" t="s">
        <v>98</v>
      </c>
      <c r="I83" s="93">
        <v>408</v>
      </c>
      <c r="J83" s="100" t="s">
        <v>48</v>
      </c>
      <c r="K83" s="94">
        <v>6448</v>
      </c>
      <c r="L83" s="60">
        <f t="shared" si="13"/>
        <v>2687082.7776000001</v>
      </c>
      <c r="M83" s="94">
        <f t="shared" si="15"/>
        <v>2630784</v>
      </c>
      <c r="N83" s="94">
        <f t="shared" si="11"/>
        <v>56298.777600000009</v>
      </c>
      <c r="O83" s="60">
        <f t="shared" si="14"/>
        <v>0</v>
      </c>
    </row>
    <row r="84" spans="1:15" s="95" customFormat="1">
      <c r="A84" s="96"/>
      <c r="B84" s="96"/>
      <c r="C84" s="58">
        <v>77</v>
      </c>
      <c r="D84" s="58">
        <v>2028</v>
      </c>
      <c r="E84" s="92" t="s">
        <v>30</v>
      </c>
      <c r="F84" s="106" t="s">
        <v>114</v>
      </c>
      <c r="G84" s="58">
        <v>1</v>
      </c>
      <c r="H84" s="106" t="s">
        <v>81</v>
      </c>
      <c r="I84" s="93">
        <v>190</v>
      </c>
      <c r="J84" s="100" t="s">
        <v>49</v>
      </c>
      <c r="K84" s="94">
        <v>5320</v>
      </c>
      <c r="L84" s="60">
        <f t="shared" si="13"/>
        <v>1032431.12</v>
      </c>
      <c r="M84" s="94">
        <f t="shared" si="15"/>
        <v>1010800</v>
      </c>
      <c r="N84" s="94">
        <f t="shared" si="11"/>
        <v>21631.120000000003</v>
      </c>
      <c r="O84" s="60">
        <f t="shared" si="14"/>
        <v>0</v>
      </c>
    </row>
    <row r="85" spans="1:15" s="95" customFormat="1">
      <c r="A85" s="96"/>
      <c r="B85" s="96"/>
      <c r="C85" s="58">
        <v>78</v>
      </c>
      <c r="D85" s="58">
        <v>2028</v>
      </c>
      <c r="E85" s="92" t="s">
        <v>30</v>
      </c>
      <c r="F85" s="106" t="s">
        <v>115</v>
      </c>
      <c r="G85" s="58">
        <v>1</v>
      </c>
      <c r="H85" s="106" t="s">
        <v>82</v>
      </c>
      <c r="I85" s="93">
        <v>452.4</v>
      </c>
      <c r="J85" s="100" t="s">
        <v>48</v>
      </c>
      <c r="K85" s="94">
        <v>7941</v>
      </c>
      <c r="L85" s="60">
        <f t="shared" si="13"/>
        <v>3669388.0797600001</v>
      </c>
      <c r="M85" s="94">
        <f t="shared" si="15"/>
        <v>3592508.4</v>
      </c>
      <c r="N85" s="94">
        <f t="shared" si="11"/>
        <v>76879.679760000014</v>
      </c>
      <c r="O85" s="60">
        <f t="shared" si="14"/>
        <v>0</v>
      </c>
    </row>
    <row r="86" spans="1:15" s="95" customFormat="1">
      <c r="A86" s="96"/>
      <c r="B86" s="96"/>
      <c r="C86" s="58">
        <v>79</v>
      </c>
      <c r="D86" s="58">
        <v>2028</v>
      </c>
      <c r="E86" s="92" t="s">
        <v>30</v>
      </c>
      <c r="F86" s="106" t="s">
        <v>116</v>
      </c>
      <c r="G86" s="58">
        <v>1</v>
      </c>
      <c r="H86" s="106" t="s">
        <v>90</v>
      </c>
      <c r="I86" s="93">
        <v>75</v>
      </c>
      <c r="J86" s="100" t="s">
        <v>49</v>
      </c>
      <c r="K86" s="94">
        <v>5840</v>
      </c>
      <c r="L86" s="60">
        <f t="shared" si="13"/>
        <v>447373.2</v>
      </c>
      <c r="M86" s="94">
        <f t="shared" si="15"/>
        <v>438000</v>
      </c>
      <c r="N86" s="94">
        <f t="shared" si="11"/>
        <v>9373.2000000000007</v>
      </c>
      <c r="O86" s="60">
        <f t="shared" si="14"/>
        <v>0</v>
      </c>
    </row>
    <row r="87" spans="1:15" s="95" customFormat="1">
      <c r="A87" s="96"/>
      <c r="B87" s="96"/>
      <c r="C87" s="58">
        <v>80</v>
      </c>
      <c r="D87" s="58">
        <v>2028</v>
      </c>
      <c r="E87" s="92" t="s">
        <v>30</v>
      </c>
      <c r="F87" s="106" t="s">
        <v>116</v>
      </c>
      <c r="G87" s="58">
        <v>1</v>
      </c>
      <c r="H87" s="106" t="s">
        <v>91</v>
      </c>
      <c r="I87" s="93">
        <v>60</v>
      </c>
      <c r="J87" s="100" t="s">
        <v>49</v>
      </c>
      <c r="K87" s="94">
        <v>2169</v>
      </c>
      <c r="L87" s="60">
        <f t="shared" si="13"/>
        <v>132924.99600000001</v>
      </c>
      <c r="M87" s="94">
        <f t="shared" si="15"/>
        <v>130140</v>
      </c>
      <c r="N87" s="94">
        <f t="shared" si="11"/>
        <v>2784.9960000000001</v>
      </c>
      <c r="O87" s="60">
        <f t="shared" si="14"/>
        <v>0</v>
      </c>
    </row>
    <row r="88" spans="1:15" s="95" customFormat="1">
      <c r="A88" s="96"/>
      <c r="B88" s="96"/>
      <c r="C88" s="58">
        <v>81</v>
      </c>
      <c r="D88" s="58">
        <v>2028</v>
      </c>
      <c r="E88" s="92" t="s">
        <v>30</v>
      </c>
      <c r="F88" s="106" t="s">
        <v>116</v>
      </c>
      <c r="G88" s="58">
        <v>1</v>
      </c>
      <c r="H88" s="106" t="s">
        <v>89</v>
      </c>
      <c r="I88" s="93">
        <v>72</v>
      </c>
      <c r="J88" s="100" t="s">
        <v>49</v>
      </c>
      <c r="K88" s="94">
        <v>4790</v>
      </c>
      <c r="L88" s="60">
        <f t="shared" si="13"/>
        <v>352260.43200000003</v>
      </c>
      <c r="M88" s="94">
        <f t="shared" si="15"/>
        <v>344880</v>
      </c>
      <c r="N88" s="94">
        <f t="shared" si="11"/>
        <v>7380.4320000000007</v>
      </c>
      <c r="O88" s="60">
        <f t="shared" si="14"/>
        <v>0</v>
      </c>
    </row>
    <row r="89" spans="1:15" s="95" customFormat="1">
      <c r="A89" s="96"/>
      <c r="B89" s="96"/>
      <c r="C89" s="58">
        <v>82</v>
      </c>
      <c r="D89" s="58">
        <v>2028</v>
      </c>
      <c r="E89" s="92" t="s">
        <v>30</v>
      </c>
      <c r="F89" s="106" t="s">
        <v>117</v>
      </c>
      <c r="G89" s="58">
        <v>1</v>
      </c>
      <c r="H89" s="106" t="s">
        <v>91</v>
      </c>
      <c r="I89" s="93">
        <v>230</v>
      </c>
      <c r="J89" s="100" t="s">
        <v>49</v>
      </c>
      <c r="K89" s="94">
        <v>2169</v>
      </c>
      <c r="L89" s="60">
        <f t="shared" si="13"/>
        <v>509545.81800000003</v>
      </c>
      <c r="M89" s="94">
        <f t="shared" si="15"/>
        <v>498870</v>
      </c>
      <c r="N89" s="94">
        <f t="shared" si="11"/>
        <v>10675.818000000001</v>
      </c>
      <c r="O89" s="60">
        <f t="shared" si="14"/>
        <v>0</v>
      </c>
    </row>
    <row r="90" spans="1:15" s="95" customFormat="1">
      <c r="A90" s="96"/>
      <c r="B90" s="96"/>
      <c r="C90" s="58">
        <v>83</v>
      </c>
      <c r="D90" s="58">
        <v>2028</v>
      </c>
      <c r="E90" s="92" t="s">
        <v>30</v>
      </c>
      <c r="F90" s="106" t="s">
        <v>117</v>
      </c>
      <c r="G90" s="58">
        <v>1</v>
      </c>
      <c r="H90" s="106" t="s">
        <v>92</v>
      </c>
      <c r="I90" s="93">
        <v>156</v>
      </c>
      <c r="J90" s="100" t="s">
        <v>49</v>
      </c>
      <c r="K90" s="94">
        <v>7567</v>
      </c>
      <c r="L90" s="60">
        <f t="shared" si="13"/>
        <v>1205713.6728000001</v>
      </c>
      <c r="M90" s="94">
        <f t="shared" si="15"/>
        <v>1180452</v>
      </c>
      <c r="N90" s="94">
        <f t="shared" si="11"/>
        <v>25261.672800000004</v>
      </c>
      <c r="O90" s="60">
        <f t="shared" si="14"/>
        <v>0</v>
      </c>
    </row>
    <row r="91" spans="1:15" s="95" customFormat="1">
      <c r="A91" s="96"/>
      <c r="B91" s="96"/>
      <c r="C91" s="58">
        <v>84</v>
      </c>
      <c r="D91" s="58">
        <v>2028</v>
      </c>
      <c r="E91" s="92" t="s">
        <v>30</v>
      </c>
      <c r="F91" s="106" t="s">
        <v>118</v>
      </c>
      <c r="G91" s="58">
        <v>1</v>
      </c>
      <c r="H91" s="106" t="s">
        <v>89</v>
      </c>
      <c r="I91" s="93">
        <v>87</v>
      </c>
      <c r="J91" s="100" t="s">
        <v>49</v>
      </c>
      <c r="K91" s="94">
        <v>4790</v>
      </c>
      <c r="L91" s="60">
        <f t="shared" si="13"/>
        <v>425648.022</v>
      </c>
      <c r="M91" s="94">
        <f t="shared" si="15"/>
        <v>416730</v>
      </c>
      <c r="N91" s="94">
        <f t="shared" si="11"/>
        <v>8918.0220000000008</v>
      </c>
      <c r="O91" s="60">
        <f t="shared" si="14"/>
        <v>0</v>
      </c>
    </row>
    <row r="92" spans="1:15" s="95" customFormat="1">
      <c r="A92" s="96"/>
      <c r="B92" s="96"/>
      <c r="C92" s="58">
        <v>85</v>
      </c>
      <c r="D92" s="58">
        <v>2028</v>
      </c>
      <c r="E92" s="92" t="s">
        <v>30</v>
      </c>
      <c r="F92" s="106" t="s">
        <v>118</v>
      </c>
      <c r="G92" s="58">
        <v>1</v>
      </c>
      <c r="H92" s="106" t="s">
        <v>47</v>
      </c>
      <c r="I92" s="93">
        <v>290</v>
      </c>
      <c r="J92" s="100" t="s">
        <v>48</v>
      </c>
      <c r="K92" s="94">
        <v>9314</v>
      </c>
      <c r="L92" s="60">
        <f t="shared" si="13"/>
        <v>2758862.6839999999</v>
      </c>
      <c r="M92" s="94">
        <f t="shared" si="15"/>
        <v>2701060</v>
      </c>
      <c r="N92" s="94">
        <f t="shared" si="11"/>
        <v>57802.684000000008</v>
      </c>
      <c r="O92" s="60">
        <f t="shared" si="14"/>
        <v>0</v>
      </c>
    </row>
    <row r="93" spans="1:15" s="95" customFormat="1">
      <c r="A93" s="96"/>
      <c r="B93" s="96"/>
      <c r="C93" s="58">
        <v>86</v>
      </c>
      <c r="D93" s="58">
        <v>2028</v>
      </c>
      <c r="E93" s="92" t="s">
        <v>30</v>
      </c>
      <c r="F93" s="106" t="s">
        <v>118</v>
      </c>
      <c r="G93" s="58">
        <v>1</v>
      </c>
      <c r="H93" s="106" t="s">
        <v>90</v>
      </c>
      <c r="I93" s="93">
        <v>85</v>
      </c>
      <c r="J93" s="100" t="s">
        <v>49</v>
      </c>
      <c r="K93" s="94">
        <v>5840</v>
      </c>
      <c r="L93" s="60">
        <f t="shared" si="13"/>
        <v>507022.96</v>
      </c>
      <c r="M93" s="94">
        <f t="shared" si="15"/>
        <v>496400</v>
      </c>
      <c r="N93" s="94">
        <f t="shared" si="11"/>
        <v>10622.960000000001</v>
      </c>
      <c r="O93" s="60">
        <f t="shared" si="14"/>
        <v>0</v>
      </c>
    </row>
    <row r="94" spans="1:15" s="95" customFormat="1">
      <c r="A94" s="96"/>
      <c r="B94" s="96"/>
      <c r="C94" s="58">
        <v>87</v>
      </c>
      <c r="D94" s="58">
        <v>2028</v>
      </c>
      <c r="E94" s="92" t="s">
        <v>30</v>
      </c>
      <c r="F94" s="106" t="s">
        <v>118</v>
      </c>
      <c r="G94" s="58">
        <v>1</v>
      </c>
      <c r="H94" s="106" t="s">
        <v>81</v>
      </c>
      <c r="I94" s="93">
        <v>100</v>
      </c>
      <c r="J94" s="100" t="s">
        <v>49</v>
      </c>
      <c r="K94" s="94">
        <v>5320</v>
      </c>
      <c r="L94" s="60">
        <f t="shared" si="13"/>
        <v>543384.80000000005</v>
      </c>
      <c r="M94" s="94">
        <f t="shared" si="15"/>
        <v>532000</v>
      </c>
      <c r="N94" s="94">
        <f t="shared" si="11"/>
        <v>11384.800000000001</v>
      </c>
      <c r="O94" s="60">
        <f t="shared" si="14"/>
        <v>0</v>
      </c>
    </row>
    <row r="95" spans="1:15" s="95" customFormat="1">
      <c r="A95" s="96"/>
      <c r="B95" s="96"/>
      <c r="C95" s="58">
        <v>88</v>
      </c>
      <c r="D95" s="58">
        <v>2028</v>
      </c>
      <c r="E95" s="92" t="s">
        <v>30</v>
      </c>
      <c r="F95" s="106" t="s">
        <v>118</v>
      </c>
      <c r="G95" s="58">
        <v>1</v>
      </c>
      <c r="H95" s="106" t="s">
        <v>91</v>
      </c>
      <c r="I95" s="93">
        <v>82</v>
      </c>
      <c r="J95" s="100" t="s">
        <v>49</v>
      </c>
      <c r="K95" s="94">
        <v>2169</v>
      </c>
      <c r="L95" s="60">
        <f t="shared" si="13"/>
        <v>181664.1612</v>
      </c>
      <c r="M95" s="94">
        <f t="shared" si="15"/>
        <v>177858</v>
      </c>
      <c r="N95" s="94">
        <f t="shared" si="11"/>
        <v>3806.1612000000005</v>
      </c>
      <c r="O95" s="60">
        <f t="shared" si="14"/>
        <v>0</v>
      </c>
    </row>
    <row r="96" spans="1:15" s="95" customFormat="1">
      <c r="A96" s="96"/>
      <c r="B96" s="96"/>
      <c r="C96" s="58">
        <v>89</v>
      </c>
      <c r="D96" s="58">
        <v>2028</v>
      </c>
      <c r="E96" s="92" t="s">
        <v>30</v>
      </c>
      <c r="F96" s="106" t="s">
        <v>118</v>
      </c>
      <c r="G96" s="58">
        <v>1</v>
      </c>
      <c r="H96" s="106" t="s">
        <v>82</v>
      </c>
      <c r="I96" s="93">
        <v>480</v>
      </c>
      <c r="J96" s="100" t="s">
        <v>48</v>
      </c>
      <c r="K96" s="94">
        <v>7941</v>
      </c>
      <c r="L96" s="60">
        <f t="shared" si="13"/>
        <v>3893249.952</v>
      </c>
      <c r="M96" s="94">
        <f t="shared" si="15"/>
        <v>3811680</v>
      </c>
      <c r="N96" s="94">
        <f t="shared" si="11"/>
        <v>81569.952000000005</v>
      </c>
      <c r="O96" s="60">
        <f t="shared" si="14"/>
        <v>0</v>
      </c>
    </row>
    <row r="97" spans="1:15" s="95" customFormat="1">
      <c r="A97" s="96"/>
      <c r="B97" s="96"/>
      <c r="C97" s="58">
        <v>90</v>
      </c>
      <c r="D97" s="58">
        <v>2028</v>
      </c>
      <c r="E97" s="92" t="s">
        <v>30</v>
      </c>
      <c r="F97" s="106" t="s">
        <v>118</v>
      </c>
      <c r="G97" s="58">
        <v>1</v>
      </c>
      <c r="H97" s="106" t="s">
        <v>98</v>
      </c>
      <c r="I97" s="93">
        <v>202</v>
      </c>
      <c r="J97" s="100" t="s">
        <v>49</v>
      </c>
      <c r="K97" s="94">
        <v>6448</v>
      </c>
      <c r="L97" s="60">
        <f t="shared" si="13"/>
        <v>1330369.4143999999</v>
      </c>
      <c r="M97" s="94">
        <f t="shared" si="15"/>
        <v>1302496</v>
      </c>
      <c r="N97" s="94">
        <f t="shared" si="11"/>
        <v>27873.414400000001</v>
      </c>
      <c r="O97" s="60">
        <f t="shared" si="14"/>
        <v>0</v>
      </c>
    </row>
    <row r="98" spans="1:15" s="95" customFormat="1">
      <c r="A98" s="96"/>
      <c r="B98" s="96"/>
      <c r="C98" s="58">
        <v>91</v>
      </c>
      <c r="D98" s="58">
        <v>2028</v>
      </c>
      <c r="E98" s="92" t="s">
        <v>30</v>
      </c>
      <c r="F98" s="106" t="s">
        <v>118</v>
      </c>
      <c r="G98" s="58">
        <v>1</v>
      </c>
      <c r="H98" s="106" t="s">
        <v>92</v>
      </c>
      <c r="I98" s="93">
        <v>104.2</v>
      </c>
      <c r="J98" s="100" t="s">
        <v>49</v>
      </c>
      <c r="K98" s="94">
        <v>7567</v>
      </c>
      <c r="L98" s="60">
        <f t="shared" si="13"/>
        <v>805354.90196000005</v>
      </c>
      <c r="M98" s="94">
        <f t="shared" si="15"/>
        <v>788481.4</v>
      </c>
      <c r="N98" s="94">
        <f t="shared" si="11"/>
        <v>16873.501960000001</v>
      </c>
      <c r="O98" s="60">
        <f t="shared" si="14"/>
        <v>0</v>
      </c>
    </row>
    <row r="99" spans="1:15" s="95" customFormat="1">
      <c r="A99" s="96"/>
      <c r="B99" s="96"/>
      <c r="C99" s="58">
        <v>92</v>
      </c>
      <c r="D99" s="58">
        <v>2028</v>
      </c>
      <c r="E99" s="92" t="s">
        <v>30</v>
      </c>
      <c r="F99" s="106" t="s">
        <v>121</v>
      </c>
      <c r="G99" s="58">
        <v>1</v>
      </c>
      <c r="H99" s="106" t="s">
        <v>82</v>
      </c>
      <c r="I99" s="93">
        <v>3100</v>
      </c>
      <c r="J99" s="100" t="s">
        <v>48</v>
      </c>
      <c r="K99" s="94">
        <v>7567</v>
      </c>
      <c r="L99" s="60">
        <f t="shared" si="13"/>
        <v>23959694.780000001</v>
      </c>
      <c r="M99" s="94">
        <f t="shared" ref="M99:M156" si="16">K99*I99</f>
        <v>23457700</v>
      </c>
      <c r="N99" s="94">
        <f t="shared" ref="N99:N158" si="17">M99*2.14%</f>
        <v>501994.78</v>
      </c>
      <c r="O99" s="60">
        <f t="shared" si="14"/>
        <v>0</v>
      </c>
    </row>
    <row r="100" spans="1:15" s="95" customFormat="1">
      <c r="A100" s="96"/>
      <c r="B100" s="96"/>
      <c r="C100" s="58">
        <v>93</v>
      </c>
      <c r="D100" s="58">
        <v>2028</v>
      </c>
      <c r="E100" s="92" t="s">
        <v>30</v>
      </c>
      <c r="F100" s="106" t="s">
        <v>121</v>
      </c>
      <c r="G100" s="58">
        <v>1</v>
      </c>
      <c r="H100" s="106" t="s">
        <v>47</v>
      </c>
      <c r="I100" s="93">
        <v>1488.5</v>
      </c>
      <c r="J100" s="100" t="s">
        <v>48</v>
      </c>
      <c r="K100" s="94">
        <v>9314</v>
      </c>
      <c r="L100" s="60">
        <f t="shared" si="13"/>
        <v>14160576.2246</v>
      </c>
      <c r="M100" s="94">
        <f t="shared" si="16"/>
        <v>13863889</v>
      </c>
      <c r="N100" s="94">
        <f t="shared" si="17"/>
        <v>296687.22460000002</v>
      </c>
      <c r="O100" s="60">
        <f t="shared" si="14"/>
        <v>0</v>
      </c>
    </row>
    <row r="101" spans="1:15" s="95" customFormat="1">
      <c r="A101" s="96"/>
      <c r="B101" s="96"/>
      <c r="C101" s="58">
        <v>94</v>
      </c>
      <c r="D101" s="58">
        <v>2028</v>
      </c>
      <c r="E101" s="92" t="s">
        <v>30</v>
      </c>
      <c r="F101" s="106" t="s">
        <v>122</v>
      </c>
      <c r="G101" s="58">
        <v>1</v>
      </c>
      <c r="H101" s="106" t="s">
        <v>91</v>
      </c>
      <c r="I101" s="93">
        <v>141</v>
      </c>
      <c r="J101" s="100" t="s">
        <v>49</v>
      </c>
      <c r="K101" s="94">
        <v>2169</v>
      </c>
      <c r="L101" s="60">
        <f t="shared" si="13"/>
        <v>312373.74060000002</v>
      </c>
      <c r="M101" s="94">
        <f t="shared" si="16"/>
        <v>305829</v>
      </c>
      <c r="N101" s="94">
        <f t="shared" si="17"/>
        <v>6544.740600000001</v>
      </c>
      <c r="O101" s="60">
        <f t="shared" si="14"/>
        <v>0</v>
      </c>
    </row>
    <row r="102" spans="1:15" s="95" customFormat="1">
      <c r="A102" s="96"/>
      <c r="B102" s="96"/>
      <c r="C102" s="58">
        <v>95</v>
      </c>
      <c r="D102" s="58">
        <v>2028</v>
      </c>
      <c r="E102" s="92" t="s">
        <v>30</v>
      </c>
      <c r="F102" s="106" t="s">
        <v>122</v>
      </c>
      <c r="G102" s="58">
        <v>1</v>
      </c>
      <c r="H102" s="106" t="s">
        <v>92</v>
      </c>
      <c r="I102" s="93">
        <v>102</v>
      </c>
      <c r="J102" s="100" t="s">
        <v>49</v>
      </c>
      <c r="K102" s="94">
        <v>7567</v>
      </c>
      <c r="L102" s="60">
        <f t="shared" si="13"/>
        <v>788351.2476</v>
      </c>
      <c r="M102" s="94">
        <f t="shared" si="16"/>
        <v>771834</v>
      </c>
      <c r="N102" s="94">
        <f t="shared" si="17"/>
        <v>16517.247600000002</v>
      </c>
      <c r="O102" s="60">
        <f t="shared" si="14"/>
        <v>0</v>
      </c>
    </row>
    <row r="103" spans="1:15" s="95" customFormat="1">
      <c r="A103" s="96"/>
      <c r="B103" s="96"/>
      <c r="C103" s="58">
        <v>96</v>
      </c>
      <c r="D103" s="58">
        <v>2028</v>
      </c>
      <c r="E103" s="92" t="s">
        <v>30</v>
      </c>
      <c r="F103" s="106" t="s">
        <v>122</v>
      </c>
      <c r="G103" s="58">
        <v>1</v>
      </c>
      <c r="H103" s="106" t="s">
        <v>81</v>
      </c>
      <c r="I103" s="93">
        <v>150</v>
      </c>
      <c r="J103" s="100" t="s">
        <v>49</v>
      </c>
      <c r="K103" s="94">
        <v>5320</v>
      </c>
      <c r="L103" s="60">
        <f t="shared" si="13"/>
        <v>815077.2</v>
      </c>
      <c r="M103" s="94">
        <f t="shared" si="16"/>
        <v>798000</v>
      </c>
      <c r="N103" s="94">
        <f t="shared" si="17"/>
        <v>17077.2</v>
      </c>
      <c r="O103" s="60">
        <f t="shared" si="14"/>
        <v>0</v>
      </c>
    </row>
    <row r="104" spans="1:15" s="95" customFormat="1">
      <c r="A104" s="96"/>
      <c r="B104" s="96"/>
      <c r="C104" s="58">
        <v>97</v>
      </c>
      <c r="D104" s="58">
        <v>2028</v>
      </c>
      <c r="E104" s="92" t="s">
        <v>30</v>
      </c>
      <c r="F104" s="106" t="s">
        <v>122</v>
      </c>
      <c r="G104" s="58">
        <v>1</v>
      </c>
      <c r="H104" s="106" t="s">
        <v>82</v>
      </c>
      <c r="I104" s="93">
        <v>788</v>
      </c>
      <c r="J104" s="100" t="s">
        <v>48</v>
      </c>
      <c r="K104" s="94">
        <v>7941</v>
      </c>
      <c r="L104" s="60">
        <f t="shared" si="13"/>
        <v>6391418.6711999997</v>
      </c>
      <c r="M104" s="94">
        <f t="shared" si="16"/>
        <v>6257508</v>
      </c>
      <c r="N104" s="94">
        <f t="shared" si="17"/>
        <v>133910.67120000001</v>
      </c>
      <c r="O104" s="60">
        <f t="shared" si="14"/>
        <v>0</v>
      </c>
    </row>
    <row r="105" spans="1:15" s="95" customFormat="1">
      <c r="A105" s="96"/>
      <c r="B105" s="96"/>
      <c r="C105" s="58">
        <v>98</v>
      </c>
      <c r="D105" s="58">
        <v>2028</v>
      </c>
      <c r="E105" s="92" t="s">
        <v>30</v>
      </c>
      <c r="F105" s="106" t="s">
        <v>123</v>
      </c>
      <c r="G105" s="58">
        <v>1</v>
      </c>
      <c r="H105" s="106" t="s">
        <v>82</v>
      </c>
      <c r="I105" s="93">
        <v>1524</v>
      </c>
      <c r="J105" s="100" t="s">
        <v>48</v>
      </c>
      <c r="K105" s="94">
        <v>7941</v>
      </c>
      <c r="L105" s="60">
        <f t="shared" si="13"/>
        <v>12361068.5976</v>
      </c>
      <c r="M105" s="94">
        <f t="shared" si="16"/>
        <v>12102084</v>
      </c>
      <c r="N105" s="94">
        <f t="shared" si="17"/>
        <v>258984.59760000004</v>
      </c>
      <c r="O105" s="60">
        <f t="shared" si="14"/>
        <v>0</v>
      </c>
    </row>
    <row r="106" spans="1:15" s="95" customFormat="1">
      <c r="A106" s="96"/>
      <c r="B106" s="96"/>
      <c r="C106" s="58">
        <v>99</v>
      </c>
      <c r="D106" s="58">
        <v>2028</v>
      </c>
      <c r="E106" s="92" t="s">
        <v>30</v>
      </c>
      <c r="F106" s="106" t="s">
        <v>123</v>
      </c>
      <c r="G106" s="58">
        <v>1</v>
      </c>
      <c r="H106" s="106" t="s">
        <v>89</v>
      </c>
      <c r="I106" s="93">
        <v>170</v>
      </c>
      <c r="J106" s="100" t="s">
        <v>49</v>
      </c>
      <c r="K106" s="94">
        <v>4790</v>
      </c>
      <c r="L106" s="60">
        <f t="shared" si="13"/>
        <v>831726.02</v>
      </c>
      <c r="M106" s="94">
        <f t="shared" si="16"/>
        <v>814300</v>
      </c>
      <c r="N106" s="94">
        <f t="shared" si="17"/>
        <v>17426.02</v>
      </c>
      <c r="O106" s="60">
        <f t="shared" si="14"/>
        <v>0</v>
      </c>
    </row>
    <row r="107" spans="1:15" s="95" customFormat="1">
      <c r="A107" s="96"/>
      <c r="B107" s="96"/>
      <c r="C107" s="58">
        <v>100</v>
      </c>
      <c r="D107" s="58">
        <v>2028</v>
      </c>
      <c r="E107" s="92" t="s">
        <v>30</v>
      </c>
      <c r="F107" s="106" t="s">
        <v>123</v>
      </c>
      <c r="G107" s="58">
        <v>1</v>
      </c>
      <c r="H107" s="106" t="s">
        <v>90</v>
      </c>
      <c r="I107" s="93">
        <v>180</v>
      </c>
      <c r="J107" s="100" t="s">
        <v>49</v>
      </c>
      <c r="K107" s="94">
        <v>5840</v>
      </c>
      <c r="L107" s="60">
        <f t="shared" si="13"/>
        <v>1073695.68</v>
      </c>
      <c r="M107" s="94">
        <f t="shared" si="16"/>
        <v>1051200</v>
      </c>
      <c r="N107" s="94">
        <f t="shared" si="17"/>
        <v>22495.680000000004</v>
      </c>
      <c r="O107" s="60">
        <f t="shared" si="14"/>
        <v>0</v>
      </c>
    </row>
    <row r="108" spans="1:15" s="95" customFormat="1">
      <c r="A108" s="96"/>
      <c r="B108" s="96"/>
      <c r="C108" s="58">
        <v>101</v>
      </c>
      <c r="D108" s="58">
        <v>2028</v>
      </c>
      <c r="E108" s="92" t="s">
        <v>30</v>
      </c>
      <c r="F108" s="106" t="s">
        <v>123</v>
      </c>
      <c r="G108" s="58">
        <v>1</v>
      </c>
      <c r="H108" s="106" t="s">
        <v>91</v>
      </c>
      <c r="I108" s="93">
        <v>211</v>
      </c>
      <c r="J108" s="100" t="s">
        <v>49</v>
      </c>
      <c r="K108" s="94">
        <v>2169</v>
      </c>
      <c r="L108" s="60">
        <f t="shared" si="13"/>
        <v>467452.90260000003</v>
      </c>
      <c r="M108" s="94">
        <f t="shared" si="16"/>
        <v>457659</v>
      </c>
      <c r="N108" s="94">
        <f t="shared" si="17"/>
        <v>9793.9026000000013</v>
      </c>
      <c r="O108" s="60">
        <f t="shared" si="14"/>
        <v>0</v>
      </c>
    </row>
    <row r="109" spans="1:15" s="95" customFormat="1">
      <c r="A109" s="96"/>
      <c r="B109" s="96"/>
      <c r="C109" s="58">
        <v>102</v>
      </c>
      <c r="D109" s="58">
        <v>2028</v>
      </c>
      <c r="E109" s="92" t="s">
        <v>30</v>
      </c>
      <c r="F109" s="106" t="s">
        <v>123</v>
      </c>
      <c r="G109" s="58">
        <v>1</v>
      </c>
      <c r="H109" s="106" t="s">
        <v>98</v>
      </c>
      <c r="I109" s="93">
        <v>480.1</v>
      </c>
      <c r="J109" s="100" t="s">
        <v>48</v>
      </c>
      <c r="K109" s="94">
        <v>6448</v>
      </c>
      <c r="L109" s="60">
        <f t="shared" ref="L109:L169" si="18">M109+N109+O109</f>
        <v>3161932.4547200003</v>
      </c>
      <c r="M109" s="94">
        <f t="shared" si="16"/>
        <v>3095684.8000000003</v>
      </c>
      <c r="N109" s="94">
        <f t="shared" si="17"/>
        <v>66247.65472000002</v>
      </c>
      <c r="O109" s="60">
        <f t="shared" si="14"/>
        <v>0</v>
      </c>
    </row>
    <row r="110" spans="1:15" s="95" customFormat="1">
      <c r="A110" s="96"/>
      <c r="B110" s="96"/>
      <c r="C110" s="58">
        <v>103</v>
      </c>
      <c r="D110" s="58">
        <v>2028</v>
      </c>
      <c r="E110" s="92" t="s">
        <v>30</v>
      </c>
      <c r="F110" s="106" t="s">
        <v>124</v>
      </c>
      <c r="G110" s="58">
        <v>1</v>
      </c>
      <c r="H110" s="106" t="s">
        <v>98</v>
      </c>
      <c r="I110" s="93">
        <v>480</v>
      </c>
      <c r="J110" s="100" t="s">
        <v>48</v>
      </c>
      <c r="K110" s="94">
        <v>6448</v>
      </c>
      <c r="L110" s="60">
        <f t="shared" si="18"/>
        <v>3161273.8560000001</v>
      </c>
      <c r="M110" s="94">
        <f t="shared" si="16"/>
        <v>3095040</v>
      </c>
      <c r="N110" s="94">
        <f t="shared" si="17"/>
        <v>66233.856000000014</v>
      </c>
      <c r="O110" s="60">
        <f t="shared" si="14"/>
        <v>0</v>
      </c>
    </row>
    <row r="111" spans="1:15" s="95" customFormat="1">
      <c r="A111" s="96"/>
      <c r="B111" s="96"/>
      <c r="C111" s="58">
        <v>104</v>
      </c>
      <c r="D111" s="58">
        <v>2028</v>
      </c>
      <c r="E111" s="92" t="s">
        <v>30</v>
      </c>
      <c r="F111" s="106" t="s">
        <v>125</v>
      </c>
      <c r="G111" s="58">
        <v>1</v>
      </c>
      <c r="H111" s="106" t="s">
        <v>82</v>
      </c>
      <c r="I111" s="93">
        <v>1245</v>
      </c>
      <c r="J111" s="100" t="s">
        <v>48</v>
      </c>
      <c r="K111" s="94">
        <v>7941</v>
      </c>
      <c r="L111" s="60">
        <f t="shared" si="18"/>
        <v>10098117.062999999</v>
      </c>
      <c r="M111" s="94">
        <f t="shared" si="16"/>
        <v>9886545</v>
      </c>
      <c r="N111" s="94">
        <f t="shared" si="17"/>
        <v>211572.06300000002</v>
      </c>
      <c r="O111" s="60">
        <f t="shared" si="14"/>
        <v>0</v>
      </c>
    </row>
    <row r="112" spans="1:15" s="95" customFormat="1">
      <c r="A112" s="96"/>
      <c r="B112" s="96"/>
      <c r="C112" s="58">
        <v>105</v>
      </c>
      <c r="D112" s="58">
        <v>2028</v>
      </c>
      <c r="E112" s="92" t="s">
        <v>30</v>
      </c>
      <c r="F112" s="106" t="s">
        <v>125</v>
      </c>
      <c r="G112" s="58">
        <v>1</v>
      </c>
      <c r="H112" s="106" t="s">
        <v>91</v>
      </c>
      <c r="I112" s="93">
        <v>396</v>
      </c>
      <c r="J112" s="100" t="s">
        <v>49</v>
      </c>
      <c r="K112" s="94">
        <v>2169</v>
      </c>
      <c r="L112" s="60">
        <f t="shared" si="18"/>
        <v>877304.97360000003</v>
      </c>
      <c r="M112" s="94">
        <f t="shared" si="16"/>
        <v>858924</v>
      </c>
      <c r="N112" s="94">
        <f t="shared" si="17"/>
        <v>18380.973600000001</v>
      </c>
      <c r="O112" s="60">
        <f t="shared" si="14"/>
        <v>0</v>
      </c>
    </row>
    <row r="113" spans="1:15" s="95" customFormat="1">
      <c r="A113" s="96"/>
      <c r="B113" s="96"/>
      <c r="C113" s="58">
        <v>106</v>
      </c>
      <c r="D113" s="58">
        <v>2028</v>
      </c>
      <c r="E113" s="92" t="s">
        <v>30</v>
      </c>
      <c r="F113" s="106" t="s">
        <v>125</v>
      </c>
      <c r="G113" s="58">
        <v>1</v>
      </c>
      <c r="H113" s="106" t="s">
        <v>90</v>
      </c>
      <c r="I113" s="93">
        <v>200</v>
      </c>
      <c r="J113" s="100" t="s">
        <v>49</v>
      </c>
      <c r="K113" s="94">
        <v>5840</v>
      </c>
      <c r="L113" s="60">
        <f t="shared" si="18"/>
        <v>1192995.2</v>
      </c>
      <c r="M113" s="94">
        <f t="shared" si="16"/>
        <v>1168000</v>
      </c>
      <c r="N113" s="94">
        <f t="shared" si="17"/>
        <v>24995.200000000004</v>
      </c>
      <c r="O113" s="60">
        <f t="shared" si="14"/>
        <v>0</v>
      </c>
    </row>
    <row r="114" spans="1:15" s="95" customFormat="1">
      <c r="A114" s="96"/>
      <c r="B114" s="96"/>
      <c r="C114" s="58">
        <v>107</v>
      </c>
      <c r="D114" s="58">
        <v>2028</v>
      </c>
      <c r="E114" s="92" t="s">
        <v>30</v>
      </c>
      <c r="F114" s="106" t="s">
        <v>125</v>
      </c>
      <c r="G114" s="58">
        <v>1</v>
      </c>
      <c r="H114" s="106" t="s">
        <v>98</v>
      </c>
      <c r="I114" s="93">
        <v>459.4</v>
      </c>
      <c r="J114" s="100" t="s">
        <v>48</v>
      </c>
      <c r="K114" s="94">
        <v>6448</v>
      </c>
      <c r="L114" s="60">
        <f t="shared" si="18"/>
        <v>3025602.5196799999</v>
      </c>
      <c r="M114" s="94">
        <f t="shared" si="16"/>
        <v>2962211.1999999997</v>
      </c>
      <c r="N114" s="94">
        <f t="shared" si="17"/>
        <v>63391.319680000001</v>
      </c>
      <c r="O114" s="60">
        <f t="shared" si="14"/>
        <v>0</v>
      </c>
    </row>
    <row r="115" spans="1:15" s="95" customFormat="1">
      <c r="A115" s="96"/>
      <c r="B115" s="96"/>
      <c r="C115" s="58">
        <v>108</v>
      </c>
      <c r="D115" s="58">
        <v>2028</v>
      </c>
      <c r="E115" s="92" t="s">
        <v>30</v>
      </c>
      <c r="F115" s="106" t="s">
        <v>125</v>
      </c>
      <c r="G115" s="58">
        <v>1</v>
      </c>
      <c r="H115" s="106" t="s">
        <v>89</v>
      </c>
      <c r="I115" s="93">
        <v>182</v>
      </c>
      <c r="J115" s="100" t="s">
        <v>49</v>
      </c>
      <c r="K115" s="94">
        <v>4790</v>
      </c>
      <c r="L115" s="60">
        <f t="shared" si="18"/>
        <v>890436.09199999995</v>
      </c>
      <c r="M115" s="94">
        <f t="shared" si="16"/>
        <v>871780</v>
      </c>
      <c r="N115" s="94">
        <f t="shared" si="17"/>
        <v>18656.092000000001</v>
      </c>
      <c r="O115" s="60">
        <f t="shared" si="14"/>
        <v>0</v>
      </c>
    </row>
    <row r="116" spans="1:15" s="95" customFormat="1">
      <c r="A116" s="96"/>
      <c r="B116" s="96"/>
      <c r="C116" s="58">
        <v>109</v>
      </c>
      <c r="D116" s="58">
        <v>2028</v>
      </c>
      <c r="E116" s="92" t="s">
        <v>30</v>
      </c>
      <c r="F116" s="106" t="s">
        <v>126</v>
      </c>
      <c r="G116" s="58">
        <v>1</v>
      </c>
      <c r="H116" s="106" t="s">
        <v>90</v>
      </c>
      <c r="I116" s="93">
        <v>254</v>
      </c>
      <c r="J116" s="100" t="s">
        <v>49</v>
      </c>
      <c r="K116" s="94">
        <v>5840</v>
      </c>
      <c r="L116" s="60">
        <f t="shared" si="18"/>
        <v>1515103.9040000001</v>
      </c>
      <c r="M116" s="94">
        <f t="shared" si="16"/>
        <v>1483360</v>
      </c>
      <c r="N116" s="94">
        <f t="shared" si="17"/>
        <v>31743.904000000002</v>
      </c>
      <c r="O116" s="60">
        <f t="shared" si="14"/>
        <v>0</v>
      </c>
    </row>
    <row r="117" spans="1:15" s="95" customFormat="1">
      <c r="A117" s="96"/>
      <c r="B117" s="96"/>
      <c r="C117" s="58">
        <v>110</v>
      </c>
      <c r="D117" s="58">
        <v>2028</v>
      </c>
      <c r="E117" s="92" t="s">
        <v>30</v>
      </c>
      <c r="F117" s="106" t="s">
        <v>126</v>
      </c>
      <c r="G117" s="58">
        <v>1</v>
      </c>
      <c r="H117" s="106" t="s">
        <v>89</v>
      </c>
      <c r="I117" s="93">
        <v>229</v>
      </c>
      <c r="J117" s="100" t="s">
        <v>49</v>
      </c>
      <c r="K117" s="94">
        <v>4790</v>
      </c>
      <c r="L117" s="60">
        <f t="shared" si="18"/>
        <v>1120383.8740000001</v>
      </c>
      <c r="M117" s="94">
        <f t="shared" si="16"/>
        <v>1096910</v>
      </c>
      <c r="N117" s="94">
        <f t="shared" si="17"/>
        <v>23473.874000000003</v>
      </c>
      <c r="O117" s="60">
        <f t="shared" si="14"/>
        <v>0</v>
      </c>
    </row>
    <row r="118" spans="1:15" s="95" customFormat="1">
      <c r="A118" s="96"/>
      <c r="B118" s="96"/>
      <c r="C118" s="58">
        <v>111</v>
      </c>
      <c r="D118" s="58">
        <v>2028</v>
      </c>
      <c r="E118" s="92" t="s">
        <v>30</v>
      </c>
      <c r="F118" s="106" t="s">
        <v>127</v>
      </c>
      <c r="G118" s="58">
        <v>1</v>
      </c>
      <c r="H118" s="106" t="s">
        <v>89</v>
      </c>
      <c r="I118" s="93">
        <v>109</v>
      </c>
      <c r="J118" s="100" t="s">
        <v>49</v>
      </c>
      <c r="K118" s="94">
        <v>4790</v>
      </c>
      <c r="L118" s="60">
        <f t="shared" si="18"/>
        <v>533283.15399999998</v>
      </c>
      <c r="M118" s="94">
        <f t="shared" si="16"/>
        <v>522110</v>
      </c>
      <c r="N118" s="94">
        <f t="shared" si="17"/>
        <v>11173.154</v>
      </c>
      <c r="O118" s="60">
        <f t="shared" si="14"/>
        <v>0</v>
      </c>
    </row>
    <row r="119" spans="1:15" s="95" customFormat="1">
      <c r="A119" s="96"/>
      <c r="B119" s="96"/>
      <c r="C119" s="58">
        <v>112</v>
      </c>
      <c r="D119" s="58">
        <v>2028</v>
      </c>
      <c r="E119" s="92" t="s">
        <v>30</v>
      </c>
      <c r="F119" s="106" t="s">
        <v>127</v>
      </c>
      <c r="G119" s="58">
        <v>1</v>
      </c>
      <c r="H119" s="106" t="s">
        <v>90</v>
      </c>
      <c r="I119" s="93">
        <v>95</v>
      </c>
      <c r="J119" s="100" t="s">
        <v>49</v>
      </c>
      <c r="K119" s="94">
        <v>5840</v>
      </c>
      <c r="L119" s="60">
        <f t="shared" si="18"/>
        <v>566672.72</v>
      </c>
      <c r="M119" s="94">
        <f t="shared" si="16"/>
        <v>554800</v>
      </c>
      <c r="N119" s="94">
        <f t="shared" si="17"/>
        <v>11872.720000000001</v>
      </c>
      <c r="O119" s="60">
        <f t="shared" si="14"/>
        <v>0</v>
      </c>
    </row>
    <row r="120" spans="1:15" s="95" customFormat="1">
      <c r="A120" s="96"/>
      <c r="B120" s="96"/>
      <c r="C120" s="58">
        <v>113</v>
      </c>
      <c r="D120" s="58">
        <v>2028</v>
      </c>
      <c r="E120" s="92" t="s">
        <v>30</v>
      </c>
      <c r="F120" s="106" t="s">
        <v>128</v>
      </c>
      <c r="G120" s="58">
        <v>1</v>
      </c>
      <c r="H120" s="106" t="s">
        <v>82</v>
      </c>
      <c r="I120" s="93">
        <v>361.3</v>
      </c>
      <c r="J120" s="100" t="s">
        <v>48</v>
      </c>
      <c r="K120" s="94">
        <v>7941</v>
      </c>
      <c r="L120" s="60">
        <f t="shared" si="18"/>
        <v>2930481.6826200001</v>
      </c>
      <c r="M120" s="94">
        <f t="shared" si="16"/>
        <v>2869083.3000000003</v>
      </c>
      <c r="N120" s="94">
        <f t="shared" si="17"/>
        <v>61398.382620000011</v>
      </c>
      <c r="O120" s="60">
        <f t="shared" si="14"/>
        <v>0</v>
      </c>
    </row>
    <row r="121" spans="1:15" s="95" customFormat="1">
      <c r="A121" s="96"/>
      <c r="B121" s="96"/>
      <c r="C121" s="58">
        <v>114</v>
      </c>
      <c r="D121" s="58">
        <v>2028</v>
      </c>
      <c r="E121" s="92" t="s">
        <v>30</v>
      </c>
      <c r="F121" s="106" t="s">
        <v>128</v>
      </c>
      <c r="G121" s="58">
        <v>1</v>
      </c>
      <c r="H121" s="106" t="s">
        <v>90</v>
      </c>
      <c r="I121" s="93">
        <v>95</v>
      </c>
      <c r="J121" s="100" t="s">
        <v>49</v>
      </c>
      <c r="K121" s="94">
        <v>5840</v>
      </c>
      <c r="L121" s="60">
        <f t="shared" si="18"/>
        <v>566672.72</v>
      </c>
      <c r="M121" s="94">
        <f t="shared" si="16"/>
        <v>554800</v>
      </c>
      <c r="N121" s="94">
        <f t="shared" si="17"/>
        <v>11872.720000000001</v>
      </c>
      <c r="O121" s="60">
        <f t="shared" si="14"/>
        <v>0</v>
      </c>
    </row>
    <row r="122" spans="1:15" s="95" customFormat="1">
      <c r="A122" s="96"/>
      <c r="B122" s="96"/>
      <c r="C122" s="58">
        <v>115</v>
      </c>
      <c r="D122" s="58">
        <v>2028</v>
      </c>
      <c r="E122" s="92" t="s">
        <v>30</v>
      </c>
      <c r="F122" s="106" t="s">
        <v>128</v>
      </c>
      <c r="G122" s="58">
        <v>1</v>
      </c>
      <c r="H122" s="106" t="s">
        <v>91</v>
      </c>
      <c r="I122" s="93">
        <v>229.2</v>
      </c>
      <c r="J122" s="100" t="s">
        <v>49</v>
      </c>
      <c r="K122" s="94">
        <v>2169</v>
      </c>
      <c r="L122" s="60">
        <f t="shared" si="18"/>
        <v>507773.48472000001</v>
      </c>
      <c r="M122" s="94">
        <f t="shared" si="16"/>
        <v>497134.8</v>
      </c>
      <c r="N122" s="94">
        <f t="shared" si="17"/>
        <v>10638.684720000001</v>
      </c>
      <c r="O122" s="60">
        <f t="shared" si="14"/>
        <v>0</v>
      </c>
    </row>
    <row r="123" spans="1:15" s="95" customFormat="1">
      <c r="A123" s="96"/>
      <c r="B123" s="96"/>
      <c r="C123" s="58">
        <v>116</v>
      </c>
      <c r="D123" s="58">
        <v>2028</v>
      </c>
      <c r="E123" s="92" t="s">
        <v>30</v>
      </c>
      <c r="F123" s="106" t="s">
        <v>128</v>
      </c>
      <c r="G123" s="58">
        <v>1</v>
      </c>
      <c r="H123" s="106" t="s">
        <v>98</v>
      </c>
      <c r="I123" s="93">
        <v>194.8</v>
      </c>
      <c r="J123" s="100" t="s">
        <v>48</v>
      </c>
      <c r="K123" s="94">
        <v>6448</v>
      </c>
      <c r="L123" s="60">
        <f t="shared" si="18"/>
        <v>1282950.3065600002</v>
      </c>
      <c r="M123" s="94">
        <f t="shared" si="16"/>
        <v>1256070.4000000001</v>
      </c>
      <c r="N123" s="94">
        <f t="shared" si="17"/>
        <v>26879.906560000007</v>
      </c>
      <c r="O123" s="60">
        <f t="shared" si="14"/>
        <v>0</v>
      </c>
    </row>
    <row r="124" spans="1:15" s="95" customFormat="1">
      <c r="A124" s="96"/>
      <c r="B124" s="96"/>
      <c r="C124" s="58">
        <v>117</v>
      </c>
      <c r="D124" s="58">
        <v>2028</v>
      </c>
      <c r="E124" s="92" t="s">
        <v>30</v>
      </c>
      <c r="F124" s="106" t="s">
        <v>128</v>
      </c>
      <c r="G124" s="58">
        <v>1</v>
      </c>
      <c r="H124" s="106" t="s">
        <v>89</v>
      </c>
      <c r="I124" s="93">
        <v>102</v>
      </c>
      <c r="J124" s="100" t="s">
        <v>49</v>
      </c>
      <c r="K124" s="94">
        <v>4790</v>
      </c>
      <c r="L124" s="60">
        <f t="shared" si="18"/>
        <v>499035.61200000002</v>
      </c>
      <c r="M124" s="94">
        <f t="shared" si="16"/>
        <v>488580</v>
      </c>
      <c r="N124" s="94">
        <f t="shared" si="17"/>
        <v>10455.612000000001</v>
      </c>
      <c r="O124" s="60">
        <f t="shared" si="14"/>
        <v>0</v>
      </c>
    </row>
    <row r="125" spans="1:15" s="95" customFormat="1">
      <c r="A125" s="96"/>
      <c r="B125" s="96"/>
      <c r="C125" s="58">
        <v>118</v>
      </c>
      <c r="D125" s="58">
        <v>2028</v>
      </c>
      <c r="E125" s="92" t="s">
        <v>30</v>
      </c>
      <c r="F125" s="106" t="s">
        <v>129</v>
      </c>
      <c r="G125" s="58">
        <v>1</v>
      </c>
      <c r="H125" s="106" t="s">
        <v>89</v>
      </c>
      <c r="I125" s="93">
        <v>87</v>
      </c>
      <c r="J125" s="100" t="s">
        <v>49</v>
      </c>
      <c r="K125" s="94">
        <v>4790</v>
      </c>
      <c r="L125" s="60">
        <f t="shared" si="18"/>
        <v>425648.022</v>
      </c>
      <c r="M125" s="94">
        <f t="shared" si="16"/>
        <v>416730</v>
      </c>
      <c r="N125" s="94">
        <f t="shared" si="17"/>
        <v>8918.0220000000008</v>
      </c>
      <c r="O125" s="60">
        <f t="shared" si="14"/>
        <v>0</v>
      </c>
    </row>
    <row r="126" spans="1:15" s="95" customFormat="1">
      <c r="A126" s="96"/>
      <c r="B126" s="96"/>
      <c r="C126" s="58">
        <v>119</v>
      </c>
      <c r="D126" s="58">
        <v>2028</v>
      </c>
      <c r="E126" s="92" t="s">
        <v>30</v>
      </c>
      <c r="F126" s="106" t="s">
        <v>129</v>
      </c>
      <c r="G126" s="58">
        <v>1</v>
      </c>
      <c r="H126" s="106" t="s">
        <v>90</v>
      </c>
      <c r="I126" s="93">
        <v>84</v>
      </c>
      <c r="J126" s="100" t="s">
        <v>49</v>
      </c>
      <c r="K126" s="94">
        <v>5840</v>
      </c>
      <c r="L126" s="60">
        <f t="shared" si="18"/>
        <v>501057.984</v>
      </c>
      <c r="M126" s="94">
        <f t="shared" si="16"/>
        <v>490560</v>
      </c>
      <c r="N126" s="94">
        <f t="shared" si="17"/>
        <v>10497.984</v>
      </c>
      <c r="O126" s="60">
        <f t="shared" si="14"/>
        <v>0</v>
      </c>
    </row>
    <row r="127" spans="1:15" s="95" customFormat="1">
      <c r="A127" s="96"/>
      <c r="B127" s="96"/>
      <c r="C127" s="58">
        <v>120</v>
      </c>
      <c r="D127" s="58">
        <v>2028</v>
      </c>
      <c r="E127" s="92" t="s">
        <v>30</v>
      </c>
      <c r="F127" s="106" t="s">
        <v>129</v>
      </c>
      <c r="G127" s="58">
        <v>1</v>
      </c>
      <c r="H127" s="106" t="s">
        <v>91</v>
      </c>
      <c r="I127" s="93">
        <v>229</v>
      </c>
      <c r="J127" s="100" t="s">
        <v>49</v>
      </c>
      <c r="K127" s="94">
        <v>2169</v>
      </c>
      <c r="L127" s="60">
        <f t="shared" si="18"/>
        <v>507330.40139999997</v>
      </c>
      <c r="M127" s="94">
        <f t="shared" si="16"/>
        <v>496701</v>
      </c>
      <c r="N127" s="94">
        <f t="shared" si="17"/>
        <v>10629.401400000001</v>
      </c>
      <c r="O127" s="60">
        <f t="shared" si="14"/>
        <v>0</v>
      </c>
    </row>
    <row r="128" spans="1:15" s="95" customFormat="1">
      <c r="A128" s="96"/>
      <c r="B128" s="96"/>
      <c r="C128" s="58">
        <v>121</v>
      </c>
      <c r="D128" s="58">
        <v>2028</v>
      </c>
      <c r="E128" s="92" t="s">
        <v>30</v>
      </c>
      <c r="F128" s="106" t="s">
        <v>130</v>
      </c>
      <c r="G128" s="58">
        <v>1</v>
      </c>
      <c r="H128" s="106" t="s">
        <v>89</v>
      </c>
      <c r="I128" s="93">
        <v>154</v>
      </c>
      <c r="J128" s="100" t="s">
        <v>49</v>
      </c>
      <c r="K128" s="94">
        <v>4790</v>
      </c>
      <c r="L128" s="60">
        <f t="shared" si="18"/>
        <v>753445.924</v>
      </c>
      <c r="M128" s="94">
        <f t="shared" si="16"/>
        <v>737660</v>
      </c>
      <c r="N128" s="94">
        <f t="shared" si="17"/>
        <v>15785.924000000001</v>
      </c>
      <c r="O128" s="60">
        <f t="shared" si="14"/>
        <v>0</v>
      </c>
    </row>
    <row r="129" spans="1:15" s="95" customFormat="1">
      <c r="A129" s="96"/>
      <c r="B129" s="96"/>
      <c r="C129" s="58">
        <v>122</v>
      </c>
      <c r="D129" s="58">
        <v>2028</v>
      </c>
      <c r="E129" s="92" t="s">
        <v>30</v>
      </c>
      <c r="F129" s="106" t="s">
        <v>130</v>
      </c>
      <c r="G129" s="58">
        <v>1</v>
      </c>
      <c r="H129" s="106" t="s">
        <v>91</v>
      </c>
      <c r="I129" s="93">
        <v>175</v>
      </c>
      <c r="J129" s="100" t="s">
        <v>49</v>
      </c>
      <c r="K129" s="94">
        <v>2169</v>
      </c>
      <c r="L129" s="60">
        <f t="shared" si="18"/>
        <v>387697.90500000003</v>
      </c>
      <c r="M129" s="94">
        <f t="shared" si="16"/>
        <v>379575</v>
      </c>
      <c r="N129" s="94">
        <f t="shared" si="17"/>
        <v>8122.9050000000007</v>
      </c>
      <c r="O129" s="60">
        <f t="shared" si="14"/>
        <v>0</v>
      </c>
    </row>
    <row r="130" spans="1:15" s="95" customFormat="1">
      <c r="A130" s="96"/>
      <c r="B130" s="96"/>
      <c r="C130" s="58">
        <v>123</v>
      </c>
      <c r="D130" s="58">
        <v>2028</v>
      </c>
      <c r="E130" s="92" t="s">
        <v>30</v>
      </c>
      <c r="F130" s="106" t="s">
        <v>130</v>
      </c>
      <c r="G130" s="58">
        <v>1</v>
      </c>
      <c r="H130" s="106" t="s">
        <v>90</v>
      </c>
      <c r="I130" s="93">
        <v>157</v>
      </c>
      <c r="J130" s="100" t="s">
        <v>49</v>
      </c>
      <c r="K130" s="94">
        <v>5840</v>
      </c>
      <c r="L130" s="60">
        <f t="shared" si="18"/>
        <v>936501.23199999996</v>
      </c>
      <c r="M130" s="94">
        <f t="shared" si="16"/>
        <v>916880</v>
      </c>
      <c r="N130" s="94">
        <f t="shared" si="17"/>
        <v>19621.232000000004</v>
      </c>
      <c r="O130" s="60">
        <f t="shared" si="14"/>
        <v>0</v>
      </c>
    </row>
    <row r="131" spans="1:15" s="95" customFormat="1">
      <c r="A131" s="96"/>
      <c r="B131" s="96"/>
      <c r="C131" s="58">
        <v>124</v>
      </c>
      <c r="D131" s="58">
        <v>2028</v>
      </c>
      <c r="E131" s="92" t="s">
        <v>30</v>
      </c>
      <c r="F131" s="106" t="s">
        <v>130</v>
      </c>
      <c r="G131" s="58">
        <v>1</v>
      </c>
      <c r="H131" s="106" t="s">
        <v>98</v>
      </c>
      <c r="I131" s="93">
        <v>345.5</v>
      </c>
      <c r="J131" s="100" t="s">
        <v>48</v>
      </c>
      <c r="K131" s="94">
        <v>6448</v>
      </c>
      <c r="L131" s="60">
        <f t="shared" si="18"/>
        <v>2275458.5776</v>
      </c>
      <c r="M131" s="94">
        <f t="shared" si="16"/>
        <v>2227784</v>
      </c>
      <c r="N131" s="94">
        <f t="shared" si="17"/>
        <v>47674.577600000004</v>
      </c>
      <c r="O131" s="60">
        <f t="shared" si="14"/>
        <v>0</v>
      </c>
    </row>
    <row r="132" spans="1:15" s="95" customFormat="1">
      <c r="A132" s="96"/>
      <c r="B132" s="96"/>
      <c r="C132" s="58">
        <v>125</v>
      </c>
      <c r="D132" s="58">
        <v>2028</v>
      </c>
      <c r="E132" s="92" t="s">
        <v>30</v>
      </c>
      <c r="F132" s="106" t="s">
        <v>131</v>
      </c>
      <c r="G132" s="58">
        <v>1</v>
      </c>
      <c r="H132" s="106" t="s">
        <v>98</v>
      </c>
      <c r="I132" s="93">
        <v>345</v>
      </c>
      <c r="J132" s="100" t="s">
        <v>48</v>
      </c>
      <c r="K132" s="94">
        <v>6448</v>
      </c>
      <c r="L132" s="60">
        <f t="shared" si="18"/>
        <v>2272165.5839999998</v>
      </c>
      <c r="M132" s="94">
        <f t="shared" si="16"/>
        <v>2224560</v>
      </c>
      <c r="N132" s="94">
        <f t="shared" si="17"/>
        <v>47605.584000000003</v>
      </c>
      <c r="O132" s="60">
        <f t="shared" si="14"/>
        <v>0</v>
      </c>
    </row>
    <row r="133" spans="1:15" s="95" customFormat="1">
      <c r="A133" s="96"/>
      <c r="B133" s="96"/>
      <c r="C133" s="58">
        <v>126</v>
      </c>
      <c r="D133" s="58">
        <v>2028</v>
      </c>
      <c r="E133" s="92" t="s">
        <v>30</v>
      </c>
      <c r="F133" s="106" t="s">
        <v>131</v>
      </c>
      <c r="G133" s="58">
        <v>1</v>
      </c>
      <c r="H133" s="106" t="s">
        <v>81</v>
      </c>
      <c r="I133" s="93">
        <v>186</v>
      </c>
      <c r="J133" s="100" t="s">
        <v>49</v>
      </c>
      <c r="K133" s="94">
        <v>5320</v>
      </c>
      <c r="L133" s="60">
        <f t="shared" si="18"/>
        <v>1010695.728</v>
      </c>
      <c r="M133" s="94">
        <f t="shared" si="16"/>
        <v>989520</v>
      </c>
      <c r="N133" s="94">
        <f t="shared" si="17"/>
        <v>21175.728000000003</v>
      </c>
      <c r="O133" s="60">
        <f t="shared" si="14"/>
        <v>0</v>
      </c>
    </row>
    <row r="134" spans="1:15" s="95" customFormat="1">
      <c r="A134" s="96"/>
      <c r="B134" s="96"/>
      <c r="C134" s="58">
        <v>127</v>
      </c>
      <c r="D134" s="58">
        <v>2028</v>
      </c>
      <c r="E134" s="92" t="s">
        <v>30</v>
      </c>
      <c r="F134" s="106" t="s">
        <v>131</v>
      </c>
      <c r="G134" s="58">
        <v>1</v>
      </c>
      <c r="H134" s="106" t="s">
        <v>89</v>
      </c>
      <c r="I134" s="93">
        <v>154</v>
      </c>
      <c r="J134" s="100" t="s">
        <v>49</v>
      </c>
      <c r="K134" s="94">
        <v>4790</v>
      </c>
      <c r="L134" s="60">
        <f t="shared" si="18"/>
        <v>753445.924</v>
      </c>
      <c r="M134" s="94">
        <f t="shared" si="16"/>
        <v>737660</v>
      </c>
      <c r="N134" s="94">
        <f t="shared" si="17"/>
        <v>15785.924000000001</v>
      </c>
      <c r="O134" s="60">
        <f t="shared" ref="O134:O174" si="19">0</f>
        <v>0</v>
      </c>
    </row>
    <row r="135" spans="1:15" s="95" customFormat="1">
      <c r="A135" s="96"/>
      <c r="B135" s="96"/>
      <c r="C135" s="58">
        <v>128</v>
      </c>
      <c r="D135" s="58">
        <v>2028</v>
      </c>
      <c r="E135" s="92" t="s">
        <v>30</v>
      </c>
      <c r="F135" s="106" t="s">
        <v>131</v>
      </c>
      <c r="G135" s="58">
        <v>1</v>
      </c>
      <c r="H135" s="106" t="s">
        <v>91</v>
      </c>
      <c r="I135" s="93">
        <v>175</v>
      </c>
      <c r="J135" s="100" t="s">
        <v>49</v>
      </c>
      <c r="K135" s="94">
        <v>2169</v>
      </c>
      <c r="L135" s="60">
        <f t="shared" si="18"/>
        <v>387697.90500000003</v>
      </c>
      <c r="M135" s="94">
        <f t="shared" si="16"/>
        <v>379575</v>
      </c>
      <c r="N135" s="94">
        <f t="shared" si="17"/>
        <v>8122.9050000000007</v>
      </c>
      <c r="O135" s="60">
        <f t="shared" si="19"/>
        <v>0</v>
      </c>
    </row>
    <row r="136" spans="1:15" s="95" customFormat="1">
      <c r="A136" s="96"/>
      <c r="B136" s="96"/>
      <c r="C136" s="58">
        <v>129</v>
      </c>
      <c r="D136" s="58">
        <v>2028</v>
      </c>
      <c r="E136" s="92" t="s">
        <v>30</v>
      </c>
      <c r="F136" s="106" t="s">
        <v>131</v>
      </c>
      <c r="G136" s="58">
        <v>1</v>
      </c>
      <c r="H136" s="106" t="s">
        <v>47</v>
      </c>
      <c r="I136" s="93">
        <v>640</v>
      </c>
      <c r="J136" s="100" t="s">
        <v>48</v>
      </c>
      <c r="K136" s="94">
        <v>9314</v>
      </c>
      <c r="L136" s="60">
        <f t="shared" si="18"/>
        <v>6088524.5439999998</v>
      </c>
      <c r="M136" s="94">
        <f t="shared" si="16"/>
        <v>5960960</v>
      </c>
      <c r="N136" s="94">
        <f t="shared" si="17"/>
        <v>127564.54400000001</v>
      </c>
      <c r="O136" s="60">
        <f t="shared" si="19"/>
        <v>0</v>
      </c>
    </row>
    <row r="137" spans="1:15" s="95" customFormat="1">
      <c r="A137" s="96"/>
      <c r="B137" s="96"/>
      <c r="C137" s="58">
        <v>130</v>
      </c>
      <c r="D137" s="58">
        <v>2028</v>
      </c>
      <c r="E137" s="92" t="s">
        <v>30</v>
      </c>
      <c r="F137" s="106" t="s">
        <v>132</v>
      </c>
      <c r="G137" s="58">
        <v>1</v>
      </c>
      <c r="H137" s="106" t="s">
        <v>91</v>
      </c>
      <c r="I137" s="93">
        <v>145</v>
      </c>
      <c r="J137" s="100" t="s">
        <v>49</v>
      </c>
      <c r="K137" s="94">
        <v>2169</v>
      </c>
      <c r="L137" s="60">
        <f t="shared" si="18"/>
        <v>321235.40700000001</v>
      </c>
      <c r="M137" s="94">
        <f t="shared" si="16"/>
        <v>314505</v>
      </c>
      <c r="N137" s="94">
        <f t="shared" si="17"/>
        <v>6730.4070000000011</v>
      </c>
      <c r="O137" s="60">
        <f t="shared" si="19"/>
        <v>0</v>
      </c>
    </row>
    <row r="138" spans="1:15" s="95" customFormat="1">
      <c r="A138" s="96"/>
      <c r="B138" s="96"/>
      <c r="C138" s="58">
        <v>131</v>
      </c>
      <c r="D138" s="58">
        <v>2028</v>
      </c>
      <c r="E138" s="92" t="s">
        <v>30</v>
      </c>
      <c r="F138" s="106" t="s">
        <v>132</v>
      </c>
      <c r="G138" s="58">
        <v>1</v>
      </c>
      <c r="H138" s="106" t="s">
        <v>90</v>
      </c>
      <c r="I138" s="93">
        <v>98</v>
      </c>
      <c r="J138" s="100" t="s">
        <v>49</v>
      </c>
      <c r="K138" s="94">
        <v>5840</v>
      </c>
      <c r="L138" s="60">
        <f t="shared" si="18"/>
        <v>584567.64800000004</v>
      </c>
      <c r="M138" s="94">
        <f t="shared" si="16"/>
        <v>572320</v>
      </c>
      <c r="N138" s="94">
        <f t="shared" si="17"/>
        <v>12247.648000000001</v>
      </c>
      <c r="O138" s="60">
        <f t="shared" si="19"/>
        <v>0</v>
      </c>
    </row>
    <row r="139" spans="1:15" s="95" customFormat="1">
      <c r="A139" s="96"/>
      <c r="B139" s="96"/>
      <c r="C139" s="58">
        <v>132</v>
      </c>
      <c r="D139" s="58">
        <v>2028</v>
      </c>
      <c r="E139" s="92" t="s">
        <v>30</v>
      </c>
      <c r="F139" s="106" t="s">
        <v>133</v>
      </c>
      <c r="G139" s="58">
        <v>1</v>
      </c>
      <c r="H139" s="106" t="s">
        <v>81</v>
      </c>
      <c r="I139" s="93">
        <v>159</v>
      </c>
      <c r="J139" s="100" t="s">
        <v>49</v>
      </c>
      <c r="K139" s="94">
        <v>5320</v>
      </c>
      <c r="L139" s="60">
        <f t="shared" si="18"/>
        <v>863981.83200000005</v>
      </c>
      <c r="M139" s="94">
        <f t="shared" si="16"/>
        <v>845880</v>
      </c>
      <c r="N139" s="94">
        <f t="shared" si="17"/>
        <v>18101.832000000002</v>
      </c>
      <c r="O139" s="60">
        <f t="shared" si="19"/>
        <v>0</v>
      </c>
    </row>
    <row r="140" spans="1:15" s="95" customFormat="1">
      <c r="A140" s="96"/>
      <c r="B140" s="96"/>
      <c r="C140" s="58">
        <v>133</v>
      </c>
      <c r="D140" s="58">
        <v>2028</v>
      </c>
      <c r="E140" s="92" t="s">
        <v>30</v>
      </c>
      <c r="F140" s="106" t="s">
        <v>134</v>
      </c>
      <c r="G140" s="58">
        <v>1</v>
      </c>
      <c r="H140" s="106" t="s">
        <v>82</v>
      </c>
      <c r="I140" s="93">
        <v>642.29999999999995</v>
      </c>
      <c r="J140" s="100" t="s">
        <v>48</v>
      </c>
      <c r="K140" s="94">
        <v>7941</v>
      </c>
      <c r="L140" s="60">
        <f t="shared" si="18"/>
        <v>5209655.0920199994</v>
      </c>
      <c r="M140" s="94">
        <f t="shared" si="16"/>
        <v>5100504.3</v>
      </c>
      <c r="N140" s="94">
        <f t="shared" si="17"/>
        <v>109150.79202000001</v>
      </c>
      <c r="O140" s="60">
        <f t="shared" si="19"/>
        <v>0</v>
      </c>
    </row>
    <row r="141" spans="1:15" s="95" customFormat="1">
      <c r="A141" s="96"/>
      <c r="B141" s="96"/>
      <c r="C141" s="58">
        <v>134</v>
      </c>
      <c r="D141" s="58">
        <v>2028</v>
      </c>
      <c r="E141" s="92" t="s">
        <v>30</v>
      </c>
      <c r="F141" s="106" t="s">
        <v>135</v>
      </c>
      <c r="G141" s="58">
        <v>1</v>
      </c>
      <c r="H141" s="106" t="s">
        <v>82</v>
      </c>
      <c r="I141" s="93">
        <v>694</v>
      </c>
      <c r="J141" s="100" t="s">
        <v>48</v>
      </c>
      <c r="K141" s="94">
        <v>7941</v>
      </c>
      <c r="L141" s="60">
        <f t="shared" si="18"/>
        <v>5628990.5555999996</v>
      </c>
      <c r="M141" s="94">
        <f t="shared" si="16"/>
        <v>5511054</v>
      </c>
      <c r="N141" s="94">
        <f t="shared" si="17"/>
        <v>117936.55560000001</v>
      </c>
      <c r="O141" s="60">
        <f t="shared" si="19"/>
        <v>0</v>
      </c>
    </row>
    <row r="142" spans="1:15" s="95" customFormat="1">
      <c r="A142" s="96"/>
      <c r="B142" s="96"/>
      <c r="C142" s="58">
        <v>135</v>
      </c>
      <c r="D142" s="58">
        <v>2028</v>
      </c>
      <c r="E142" s="92" t="s">
        <v>30</v>
      </c>
      <c r="F142" s="106" t="s">
        <v>135</v>
      </c>
      <c r="G142" s="58">
        <v>1</v>
      </c>
      <c r="H142" s="106" t="s">
        <v>81</v>
      </c>
      <c r="I142" s="93">
        <v>150</v>
      </c>
      <c r="J142" s="100" t="s">
        <v>49</v>
      </c>
      <c r="K142" s="94">
        <v>5320</v>
      </c>
      <c r="L142" s="60">
        <f t="shared" si="18"/>
        <v>815077.2</v>
      </c>
      <c r="M142" s="94">
        <f t="shared" si="16"/>
        <v>798000</v>
      </c>
      <c r="N142" s="94">
        <f t="shared" si="17"/>
        <v>17077.2</v>
      </c>
      <c r="O142" s="60">
        <f t="shared" si="19"/>
        <v>0</v>
      </c>
    </row>
    <row r="143" spans="1:15" s="95" customFormat="1">
      <c r="A143" s="96"/>
      <c r="B143" s="96"/>
      <c r="C143" s="58">
        <v>136</v>
      </c>
      <c r="D143" s="58">
        <v>2028</v>
      </c>
      <c r="E143" s="92" t="s">
        <v>30</v>
      </c>
      <c r="F143" s="106" t="s">
        <v>135</v>
      </c>
      <c r="G143" s="58">
        <v>1</v>
      </c>
      <c r="H143" s="106" t="s">
        <v>89</v>
      </c>
      <c r="I143" s="93">
        <v>128</v>
      </c>
      <c r="J143" s="100" t="s">
        <v>49</v>
      </c>
      <c r="K143" s="94">
        <v>4790</v>
      </c>
      <c r="L143" s="60">
        <f t="shared" si="18"/>
        <v>626240.76800000004</v>
      </c>
      <c r="M143" s="94">
        <f t="shared" si="16"/>
        <v>613120</v>
      </c>
      <c r="N143" s="94">
        <f t="shared" si="17"/>
        <v>13120.768000000002</v>
      </c>
      <c r="O143" s="60">
        <f t="shared" si="19"/>
        <v>0</v>
      </c>
    </row>
    <row r="144" spans="1:15" s="95" customFormat="1">
      <c r="A144" s="96"/>
      <c r="B144" s="96"/>
      <c r="C144" s="58">
        <v>137</v>
      </c>
      <c r="D144" s="58">
        <v>2028</v>
      </c>
      <c r="E144" s="92" t="s">
        <v>30</v>
      </c>
      <c r="F144" s="106" t="s">
        <v>135</v>
      </c>
      <c r="G144" s="58">
        <v>1</v>
      </c>
      <c r="H144" s="106" t="s">
        <v>98</v>
      </c>
      <c r="I144" s="93">
        <v>305.2</v>
      </c>
      <c r="J144" s="100" t="s">
        <v>48</v>
      </c>
      <c r="K144" s="94">
        <v>6448</v>
      </c>
      <c r="L144" s="60">
        <f t="shared" si="18"/>
        <v>2010043.2934399999</v>
      </c>
      <c r="M144" s="94">
        <f t="shared" si="16"/>
        <v>1967929.5999999999</v>
      </c>
      <c r="N144" s="94">
        <f t="shared" si="17"/>
        <v>42113.693440000003</v>
      </c>
      <c r="O144" s="60">
        <f t="shared" si="19"/>
        <v>0</v>
      </c>
    </row>
    <row r="145" spans="1:15" s="95" customFormat="1">
      <c r="A145" s="96"/>
      <c r="B145" s="96"/>
      <c r="C145" s="58">
        <v>138</v>
      </c>
      <c r="D145" s="58">
        <v>2028</v>
      </c>
      <c r="E145" s="92" t="s">
        <v>30</v>
      </c>
      <c r="F145" s="106" t="s">
        <v>136</v>
      </c>
      <c r="G145" s="58">
        <v>1</v>
      </c>
      <c r="H145" s="106" t="s">
        <v>89</v>
      </c>
      <c r="I145" s="93">
        <v>128</v>
      </c>
      <c r="J145" s="100" t="s">
        <v>49</v>
      </c>
      <c r="K145" s="94">
        <v>4790</v>
      </c>
      <c r="L145" s="60">
        <f t="shared" si="18"/>
        <v>626240.76800000004</v>
      </c>
      <c r="M145" s="94">
        <f t="shared" si="16"/>
        <v>613120</v>
      </c>
      <c r="N145" s="94">
        <f t="shared" si="17"/>
        <v>13120.768000000002</v>
      </c>
      <c r="O145" s="60">
        <f t="shared" si="19"/>
        <v>0</v>
      </c>
    </row>
    <row r="146" spans="1:15" s="95" customFormat="1">
      <c r="A146" s="96"/>
      <c r="B146" s="96"/>
      <c r="C146" s="58">
        <v>139</v>
      </c>
      <c r="D146" s="58">
        <v>2028</v>
      </c>
      <c r="E146" s="92" t="s">
        <v>30</v>
      </c>
      <c r="F146" s="106" t="s">
        <v>136</v>
      </c>
      <c r="G146" s="58">
        <v>1</v>
      </c>
      <c r="H146" s="106" t="s">
        <v>98</v>
      </c>
      <c r="I146" s="93">
        <v>307.3</v>
      </c>
      <c r="J146" s="100" t="s">
        <v>48</v>
      </c>
      <c r="K146" s="94">
        <v>6448</v>
      </c>
      <c r="L146" s="60">
        <f t="shared" si="18"/>
        <v>2023873.8665600002</v>
      </c>
      <c r="M146" s="94">
        <f t="shared" si="16"/>
        <v>1981470.4000000001</v>
      </c>
      <c r="N146" s="94">
        <f t="shared" si="17"/>
        <v>42403.466560000008</v>
      </c>
      <c r="O146" s="60">
        <f t="shared" si="19"/>
        <v>0</v>
      </c>
    </row>
    <row r="147" spans="1:15" s="95" customFormat="1">
      <c r="A147" s="96"/>
      <c r="B147" s="96"/>
      <c r="C147" s="58">
        <v>140</v>
      </c>
      <c r="D147" s="58">
        <v>2028</v>
      </c>
      <c r="E147" s="92" t="s">
        <v>30</v>
      </c>
      <c r="F147" s="106" t="s">
        <v>136</v>
      </c>
      <c r="G147" s="58">
        <v>1</v>
      </c>
      <c r="H147" s="106" t="s">
        <v>90</v>
      </c>
      <c r="I147" s="93">
        <v>130</v>
      </c>
      <c r="J147" s="100" t="s">
        <v>49</v>
      </c>
      <c r="K147" s="94">
        <v>5840</v>
      </c>
      <c r="L147" s="60">
        <f t="shared" si="18"/>
        <v>775446.88</v>
      </c>
      <c r="M147" s="94">
        <f t="shared" si="16"/>
        <v>759200</v>
      </c>
      <c r="N147" s="94">
        <f t="shared" si="17"/>
        <v>16246.880000000001</v>
      </c>
      <c r="O147" s="60">
        <f t="shared" si="19"/>
        <v>0</v>
      </c>
    </row>
    <row r="148" spans="1:15" s="95" customFormat="1">
      <c r="A148" s="96"/>
      <c r="B148" s="96"/>
      <c r="C148" s="58">
        <v>141</v>
      </c>
      <c r="D148" s="58">
        <v>2028</v>
      </c>
      <c r="E148" s="92" t="s">
        <v>30</v>
      </c>
      <c r="F148" s="106" t="s">
        <v>136</v>
      </c>
      <c r="G148" s="58">
        <v>1</v>
      </c>
      <c r="H148" s="106" t="s">
        <v>91</v>
      </c>
      <c r="I148" s="93">
        <v>306.39999999999998</v>
      </c>
      <c r="J148" s="100" t="s">
        <v>49</v>
      </c>
      <c r="K148" s="94">
        <v>2169</v>
      </c>
      <c r="L148" s="60">
        <f t="shared" si="18"/>
        <v>678803.64624000003</v>
      </c>
      <c r="M148" s="94">
        <f t="shared" si="16"/>
        <v>664581.6</v>
      </c>
      <c r="N148" s="94">
        <f t="shared" si="17"/>
        <v>14222.046240000001</v>
      </c>
      <c r="O148" s="60">
        <f t="shared" si="19"/>
        <v>0</v>
      </c>
    </row>
    <row r="149" spans="1:15" s="95" customFormat="1">
      <c r="A149" s="96"/>
      <c r="B149" s="96"/>
      <c r="C149" s="58">
        <v>142</v>
      </c>
      <c r="D149" s="58">
        <v>2028</v>
      </c>
      <c r="E149" s="92" t="s">
        <v>30</v>
      </c>
      <c r="F149" s="106" t="s">
        <v>137</v>
      </c>
      <c r="G149" s="58">
        <v>1</v>
      </c>
      <c r="H149" s="106" t="s">
        <v>90</v>
      </c>
      <c r="I149" s="93">
        <v>130</v>
      </c>
      <c r="J149" s="100" t="s">
        <v>49</v>
      </c>
      <c r="K149" s="94">
        <v>5840</v>
      </c>
      <c r="L149" s="60">
        <f t="shared" si="18"/>
        <v>775446.88</v>
      </c>
      <c r="M149" s="94">
        <f t="shared" si="16"/>
        <v>759200</v>
      </c>
      <c r="N149" s="94">
        <f t="shared" si="17"/>
        <v>16246.880000000001</v>
      </c>
      <c r="O149" s="60">
        <f t="shared" si="19"/>
        <v>0</v>
      </c>
    </row>
    <row r="150" spans="1:15" s="95" customFormat="1">
      <c r="A150" s="96"/>
      <c r="B150" s="96"/>
      <c r="C150" s="58">
        <v>143</v>
      </c>
      <c r="D150" s="58">
        <v>2028</v>
      </c>
      <c r="E150" s="92" t="s">
        <v>30</v>
      </c>
      <c r="F150" s="106" t="s">
        <v>137</v>
      </c>
      <c r="G150" s="58">
        <v>1</v>
      </c>
      <c r="H150" s="106" t="s">
        <v>98</v>
      </c>
      <c r="I150" s="93">
        <v>350.9</v>
      </c>
      <c r="J150" s="100" t="s">
        <v>48</v>
      </c>
      <c r="K150" s="94">
        <v>6448</v>
      </c>
      <c r="L150" s="60">
        <f t="shared" si="18"/>
        <v>2311022.9084799998</v>
      </c>
      <c r="M150" s="94">
        <f t="shared" si="16"/>
        <v>2262603.1999999997</v>
      </c>
      <c r="N150" s="94">
        <f t="shared" si="17"/>
        <v>48419.708480000001</v>
      </c>
      <c r="O150" s="60">
        <f t="shared" si="19"/>
        <v>0</v>
      </c>
    </row>
    <row r="151" spans="1:15" s="95" customFormat="1">
      <c r="A151" s="96"/>
      <c r="B151" s="96"/>
      <c r="C151" s="58">
        <v>144</v>
      </c>
      <c r="D151" s="58">
        <v>2028</v>
      </c>
      <c r="E151" s="92" t="s">
        <v>30</v>
      </c>
      <c r="F151" s="106" t="s">
        <v>137</v>
      </c>
      <c r="G151" s="58">
        <v>1</v>
      </c>
      <c r="H151" s="106" t="s">
        <v>47</v>
      </c>
      <c r="I151" s="93">
        <v>520</v>
      </c>
      <c r="J151" s="100" t="s">
        <v>48</v>
      </c>
      <c r="K151" s="94">
        <v>9314</v>
      </c>
      <c r="L151" s="60">
        <f t="shared" si="18"/>
        <v>4946926.1919999998</v>
      </c>
      <c r="M151" s="94">
        <f t="shared" si="16"/>
        <v>4843280</v>
      </c>
      <c r="N151" s="94">
        <f t="shared" si="17"/>
        <v>103646.19200000001</v>
      </c>
      <c r="O151" s="60">
        <f t="shared" si="19"/>
        <v>0</v>
      </c>
    </row>
    <row r="152" spans="1:15" s="95" customFormat="1">
      <c r="A152" s="96"/>
      <c r="B152" s="96"/>
      <c r="C152" s="58">
        <v>145</v>
      </c>
      <c r="D152" s="58">
        <v>2028</v>
      </c>
      <c r="E152" s="92" t="s">
        <v>30</v>
      </c>
      <c r="F152" s="106" t="s">
        <v>77</v>
      </c>
      <c r="G152" s="58">
        <v>1</v>
      </c>
      <c r="H152" s="106" t="s">
        <v>89</v>
      </c>
      <c r="I152" s="93">
        <v>140</v>
      </c>
      <c r="J152" s="100" t="s">
        <v>49</v>
      </c>
      <c r="K152" s="94">
        <v>4790</v>
      </c>
      <c r="L152" s="60">
        <f t="shared" si="18"/>
        <v>684950.84</v>
      </c>
      <c r="M152" s="94">
        <f t="shared" si="16"/>
        <v>670600</v>
      </c>
      <c r="N152" s="94">
        <f t="shared" si="17"/>
        <v>14350.840000000002</v>
      </c>
      <c r="O152" s="60">
        <f t="shared" si="19"/>
        <v>0</v>
      </c>
    </row>
    <row r="153" spans="1:15" s="95" customFormat="1">
      <c r="A153" s="96"/>
      <c r="B153" s="96"/>
      <c r="C153" s="58">
        <v>146</v>
      </c>
      <c r="D153" s="58">
        <v>2028</v>
      </c>
      <c r="E153" s="92" t="s">
        <v>30</v>
      </c>
      <c r="F153" s="106" t="s">
        <v>78</v>
      </c>
      <c r="G153" s="58">
        <v>1</v>
      </c>
      <c r="H153" s="106" t="s">
        <v>89</v>
      </c>
      <c r="I153" s="93">
        <v>125</v>
      </c>
      <c r="J153" s="100" t="s">
        <v>49</v>
      </c>
      <c r="K153" s="94">
        <v>4790</v>
      </c>
      <c r="L153" s="60">
        <f t="shared" si="18"/>
        <v>611563.25</v>
      </c>
      <c r="M153" s="94">
        <f t="shared" si="16"/>
        <v>598750</v>
      </c>
      <c r="N153" s="94">
        <f t="shared" si="17"/>
        <v>12813.250000000002</v>
      </c>
      <c r="O153" s="60">
        <f t="shared" si="19"/>
        <v>0</v>
      </c>
    </row>
    <row r="154" spans="1:15" s="95" customFormat="1">
      <c r="A154" s="96"/>
      <c r="B154" s="96"/>
      <c r="C154" s="58">
        <v>147</v>
      </c>
      <c r="D154" s="58">
        <v>2028</v>
      </c>
      <c r="E154" s="92" t="s">
        <v>30</v>
      </c>
      <c r="F154" s="106" t="s">
        <v>138</v>
      </c>
      <c r="G154" s="58">
        <v>1</v>
      </c>
      <c r="H154" s="106" t="s">
        <v>47</v>
      </c>
      <c r="I154" s="93">
        <v>1089.9000000000001</v>
      </c>
      <c r="J154" s="100" t="s">
        <v>48</v>
      </c>
      <c r="K154" s="94">
        <v>9314</v>
      </c>
      <c r="L154" s="60">
        <f t="shared" si="18"/>
        <v>10368567.032040002</v>
      </c>
      <c r="M154" s="94">
        <f t="shared" si="16"/>
        <v>10151328.600000001</v>
      </c>
      <c r="N154" s="94">
        <f t="shared" si="17"/>
        <v>217238.43204000004</v>
      </c>
      <c r="O154" s="60">
        <f t="shared" si="19"/>
        <v>0</v>
      </c>
    </row>
    <row r="155" spans="1:15" s="95" customFormat="1">
      <c r="A155" s="96"/>
      <c r="B155" s="96"/>
      <c r="C155" s="58">
        <v>148</v>
      </c>
      <c r="D155" s="58">
        <v>2028</v>
      </c>
      <c r="E155" s="92" t="s">
        <v>30</v>
      </c>
      <c r="F155" s="106" t="s">
        <v>139</v>
      </c>
      <c r="G155" s="58">
        <v>1</v>
      </c>
      <c r="H155" s="106" t="s">
        <v>90</v>
      </c>
      <c r="I155" s="93">
        <v>637</v>
      </c>
      <c r="J155" s="100" t="s">
        <v>49</v>
      </c>
      <c r="K155" s="94">
        <v>5840</v>
      </c>
      <c r="L155" s="60">
        <f t="shared" si="18"/>
        <v>3799689.7119999998</v>
      </c>
      <c r="M155" s="94">
        <f t="shared" si="16"/>
        <v>3720080</v>
      </c>
      <c r="N155" s="94">
        <f t="shared" si="17"/>
        <v>79609.712000000014</v>
      </c>
      <c r="O155" s="60">
        <f t="shared" si="19"/>
        <v>0</v>
      </c>
    </row>
    <row r="156" spans="1:15" s="95" customFormat="1">
      <c r="A156" s="96"/>
      <c r="B156" s="96"/>
      <c r="C156" s="58">
        <v>149</v>
      </c>
      <c r="D156" s="58">
        <v>2028</v>
      </c>
      <c r="E156" s="92" t="s">
        <v>30</v>
      </c>
      <c r="F156" s="106" t="s">
        <v>140</v>
      </c>
      <c r="G156" s="58">
        <v>1</v>
      </c>
      <c r="H156" s="106" t="s">
        <v>90</v>
      </c>
      <c r="I156" s="93">
        <v>638</v>
      </c>
      <c r="J156" s="100" t="s">
        <v>49</v>
      </c>
      <c r="K156" s="94">
        <v>5840</v>
      </c>
      <c r="L156" s="60">
        <f t="shared" si="18"/>
        <v>3805654.6880000001</v>
      </c>
      <c r="M156" s="94">
        <f t="shared" si="16"/>
        <v>3725920</v>
      </c>
      <c r="N156" s="94">
        <f t="shared" si="17"/>
        <v>79734.688000000009</v>
      </c>
      <c r="O156" s="60">
        <f t="shared" si="19"/>
        <v>0</v>
      </c>
    </row>
    <row r="157" spans="1:15" s="95" customFormat="1">
      <c r="A157" s="96"/>
      <c r="B157" s="96"/>
      <c r="C157" s="58">
        <v>150</v>
      </c>
      <c r="D157" s="58">
        <v>2028</v>
      </c>
      <c r="E157" s="92" t="s">
        <v>30</v>
      </c>
      <c r="F157" s="106" t="s">
        <v>140</v>
      </c>
      <c r="G157" s="58">
        <v>1</v>
      </c>
      <c r="H157" s="106" t="s">
        <v>92</v>
      </c>
      <c r="I157" s="93">
        <v>165</v>
      </c>
      <c r="J157" s="100" t="s">
        <v>49</v>
      </c>
      <c r="K157" s="94">
        <v>7567</v>
      </c>
      <c r="L157" s="60">
        <f t="shared" si="18"/>
        <v>1275274.077</v>
      </c>
      <c r="M157" s="94">
        <f t="shared" ref="M157:M174" si="20">K157*I157</f>
        <v>1248555</v>
      </c>
      <c r="N157" s="94">
        <f t="shared" si="17"/>
        <v>26719.077000000001</v>
      </c>
      <c r="O157" s="60">
        <f t="shared" si="19"/>
        <v>0</v>
      </c>
    </row>
    <row r="158" spans="1:15" s="95" customFormat="1">
      <c r="A158" s="96"/>
      <c r="B158" s="96"/>
      <c r="C158" s="58">
        <v>151</v>
      </c>
      <c r="D158" s="58">
        <v>2028</v>
      </c>
      <c r="E158" s="92" t="s">
        <v>30</v>
      </c>
      <c r="F158" s="106" t="s">
        <v>141</v>
      </c>
      <c r="G158" s="58">
        <v>1</v>
      </c>
      <c r="H158" s="106" t="s">
        <v>92</v>
      </c>
      <c r="I158" s="93">
        <v>165</v>
      </c>
      <c r="J158" s="100" t="s">
        <v>49</v>
      </c>
      <c r="K158" s="94">
        <v>7567</v>
      </c>
      <c r="L158" s="60">
        <f t="shared" si="18"/>
        <v>1275274.077</v>
      </c>
      <c r="M158" s="94">
        <f t="shared" si="20"/>
        <v>1248555</v>
      </c>
      <c r="N158" s="94">
        <f t="shared" si="17"/>
        <v>26719.077000000001</v>
      </c>
      <c r="O158" s="60">
        <f t="shared" si="19"/>
        <v>0</v>
      </c>
    </row>
    <row r="159" spans="1:15" s="95" customFormat="1">
      <c r="A159" s="96"/>
      <c r="B159" s="96"/>
      <c r="C159" s="58">
        <v>152</v>
      </c>
      <c r="D159" s="58">
        <v>2028</v>
      </c>
      <c r="E159" s="92" t="s">
        <v>30</v>
      </c>
      <c r="F159" s="106" t="s">
        <v>142</v>
      </c>
      <c r="G159" s="58">
        <v>1</v>
      </c>
      <c r="H159" s="106" t="s">
        <v>92</v>
      </c>
      <c r="I159" s="93">
        <v>125</v>
      </c>
      <c r="J159" s="100" t="s">
        <v>49</v>
      </c>
      <c r="K159" s="94">
        <v>7567</v>
      </c>
      <c r="L159" s="60">
        <f t="shared" si="18"/>
        <v>966116.72499999998</v>
      </c>
      <c r="M159" s="94">
        <f t="shared" si="20"/>
        <v>945875</v>
      </c>
      <c r="N159" s="94">
        <f t="shared" ref="N159:N174" si="21">M159*2.14%</f>
        <v>20241.725000000002</v>
      </c>
      <c r="O159" s="60">
        <f t="shared" si="19"/>
        <v>0</v>
      </c>
    </row>
    <row r="160" spans="1:15" s="95" customFormat="1">
      <c r="A160" s="96"/>
      <c r="B160" s="96"/>
      <c r="C160" s="58">
        <v>153</v>
      </c>
      <c r="D160" s="58">
        <v>2028</v>
      </c>
      <c r="E160" s="92" t="s">
        <v>30</v>
      </c>
      <c r="F160" s="106" t="s">
        <v>143</v>
      </c>
      <c r="G160" s="58">
        <v>1</v>
      </c>
      <c r="H160" s="106" t="s">
        <v>92</v>
      </c>
      <c r="I160" s="93">
        <v>125</v>
      </c>
      <c r="J160" s="100" t="s">
        <v>49</v>
      </c>
      <c r="K160" s="94">
        <v>7567</v>
      </c>
      <c r="L160" s="60">
        <f t="shared" si="18"/>
        <v>966116.72499999998</v>
      </c>
      <c r="M160" s="94">
        <f t="shared" si="20"/>
        <v>945875</v>
      </c>
      <c r="N160" s="94">
        <f t="shared" si="21"/>
        <v>20241.725000000002</v>
      </c>
      <c r="O160" s="60">
        <f t="shared" si="19"/>
        <v>0</v>
      </c>
    </row>
    <row r="161" spans="1:15" s="95" customFormat="1">
      <c r="A161" s="96"/>
      <c r="B161" s="96"/>
      <c r="C161" s="58">
        <v>154</v>
      </c>
      <c r="D161" s="58">
        <v>2028</v>
      </c>
      <c r="E161" s="92" t="s">
        <v>30</v>
      </c>
      <c r="F161" s="106" t="s">
        <v>143</v>
      </c>
      <c r="G161" s="58">
        <v>1</v>
      </c>
      <c r="H161" s="106" t="s">
        <v>90</v>
      </c>
      <c r="I161" s="93">
        <v>452</v>
      </c>
      <c r="J161" s="100" t="s">
        <v>49</v>
      </c>
      <c r="K161" s="94">
        <v>5840</v>
      </c>
      <c r="L161" s="60">
        <f t="shared" si="18"/>
        <v>2696169.1520000002</v>
      </c>
      <c r="M161" s="94">
        <f t="shared" si="20"/>
        <v>2639680</v>
      </c>
      <c r="N161" s="94">
        <f t="shared" si="21"/>
        <v>56489.152000000009</v>
      </c>
      <c r="O161" s="60">
        <f t="shared" si="19"/>
        <v>0</v>
      </c>
    </row>
    <row r="162" spans="1:15" s="95" customFormat="1">
      <c r="A162" s="96"/>
      <c r="B162" s="96"/>
      <c r="C162" s="58">
        <v>155</v>
      </c>
      <c r="D162" s="58">
        <v>2028</v>
      </c>
      <c r="E162" s="92" t="s">
        <v>30</v>
      </c>
      <c r="F162" s="106" t="s">
        <v>144</v>
      </c>
      <c r="G162" s="58">
        <v>1</v>
      </c>
      <c r="H162" s="106" t="s">
        <v>90</v>
      </c>
      <c r="I162" s="93">
        <v>626</v>
      </c>
      <c r="J162" s="100" t="s">
        <v>49</v>
      </c>
      <c r="K162" s="94">
        <v>5840</v>
      </c>
      <c r="L162" s="60">
        <f t="shared" si="18"/>
        <v>3734074.9759999998</v>
      </c>
      <c r="M162" s="94">
        <f t="shared" si="20"/>
        <v>3655840</v>
      </c>
      <c r="N162" s="94">
        <f t="shared" si="21"/>
        <v>78234.97600000001</v>
      </c>
      <c r="O162" s="60">
        <f t="shared" si="19"/>
        <v>0</v>
      </c>
    </row>
    <row r="163" spans="1:15" s="95" customFormat="1">
      <c r="A163" s="96"/>
      <c r="B163" s="96"/>
      <c r="C163" s="58">
        <v>156</v>
      </c>
      <c r="D163" s="58">
        <v>2028</v>
      </c>
      <c r="E163" s="92" t="s">
        <v>30</v>
      </c>
      <c r="F163" s="106" t="s">
        <v>144</v>
      </c>
      <c r="G163" s="58">
        <v>1</v>
      </c>
      <c r="H163" s="106" t="s">
        <v>92</v>
      </c>
      <c r="I163" s="93">
        <v>143</v>
      </c>
      <c r="J163" s="100" t="s">
        <v>49</v>
      </c>
      <c r="K163" s="94">
        <v>7567</v>
      </c>
      <c r="L163" s="60">
        <f t="shared" si="18"/>
        <v>1105237.5334000001</v>
      </c>
      <c r="M163" s="94">
        <f t="shared" si="20"/>
        <v>1082081</v>
      </c>
      <c r="N163" s="94">
        <f t="shared" si="21"/>
        <v>23156.533400000004</v>
      </c>
      <c r="O163" s="60">
        <f t="shared" si="19"/>
        <v>0</v>
      </c>
    </row>
    <row r="164" spans="1:15" s="95" customFormat="1">
      <c r="A164" s="96"/>
      <c r="B164" s="96"/>
      <c r="C164" s="58">
        <v>157</v>
      </c>
      <c r="D164" s="58">
        <v>2028</v>
      </c>
      <c r="E164" s="92" t="s">
        <v>30</v>
      </c>
      <c r="F164" s="106" t="s">
        <v>145</v>
      </c>
      <c r="G164" s="58">
        <v>1</v>
      </c>
      <c r="H164" s="106" t="s">
        <v>92</v>
      </c>
      <c r="I164" s="93">
        <v>125</v>
      </c>
      <c r="J164" s="100" t="s">
        <v>49</v>
      </c>
      <c r="K164" s="94">
        <v>7567</v>
      </c>
      <c r="L164" s="60">
        <f t="shared" si="18"/>
        <v>966116.72499999998</v>
      </c>
      <c r="M164" s="94">
        <f t="shared" si="20"/>
        <v>945875</v>
      </c>
      <c r="N164" s="94">
        <f t="shared" si="21"/>
        <v>20241.725000000002</v>
      </c>
      <c r="O164" s="60">
        <f t="shared" si="19"/>
        <v>0</v>
      </c>
    </row>
    <row r="165" spans="1:15" s="95" customFormat="1">
      <c r="A165" s="96"/>
      <c r="B165" s="96"/>
      <c r="C165" s="58">
        <v>158</v>
      </c>
      <c r="D165" s="58">
        <v>2028</v>
      </c>
      <c r="E165" s="92" t="s">
        <v>30</v>
      </c>
      <c r="F165" s="106" t="s">
        <v>146</v>
      </c>
      <c r="G165" s="58">
        <v>1</v>
      </c>
      <c r="H165" s="106" t="s">
        <v>92</v>
      </c>
      <c r="I165" s="93">
        <v>125</v>
      </c>
      <c r="J165" s="100" t="s">
        <v>49</v>
      </c>
      <c r="K165" s="94">
        <v>7567</v>
      </c>
      <c r="L165" s="60">
        <f t="shared" si="18"/>
        <v>966116.72499999998</v>
      </c>
      <c r="M165" s="94">
        <f t="shared" si="20"/>
        <v>945875</v>
      </c>
      <c r="N165" s="94">
        <f t="shared" si="21"/>
        <v>20241.725000000002</v>
      </c>
      <c r="O165" s="60">
        <f t="shared" si="19"/>
        <v>0</v>
      </c>
    </row>
    <row r="166" spans="1:15" s="95" customFormat="1">
      <c r="A166" s="96"/>
      <c r="B166" s="96"/>
      <c r="C166" s="58">
        <v>159</v>
      </c>
      <c r="D166" s="58">
        <v>2028</v>
      </c>
      <c r="E166" s="92" t="s">
        <v>30</v>
      </c>
      <c r="F166" s="106" t="s">
        <v>147</v>
      </c>
      <c r="G166" s="58">
        <v>1</v>
      </c>
      <c r="H166" s="106" t="s">
        <v>89</v>
      </c>
      <c r="I166" s="93">
        <v>105</v>
      </c>
      <c r="J166" s="100" t="s">
        <v>49</v>
      </c>
      <c r="K166" s="94">
        <v>4790</v>
      </c>
      <c r="L166" s="60">
        <f t="shared" si="18"/>
        <v>513713.13</v>
      </c>
      <c r="M166" s="94">
        <f t="shared" si="20"/>
        <v>502950</v>
      </c>
      <c r="N166" s="94">
        <f t="shared" si="21"/>
        <v>10763.130000000001</v>
      </c>
      <c r="O166" s="60">
        <f t="shared" si="19"/>
        <v>0</v>
      </c>
    </row>
    <row r="167" spans="1:15" s="95" customFormat="1">
      <c r="A167" s="96"/>
      <c r="B167" s="96"/>
      <c r="C167" s="58">
        <v>160</v>
      </c>
      <c r="D167" s="58">
        <v>2028</v>
      </c>
      <c r="E167" s="92" t="s">
        <v>30</v>
      </c>
      <c r="F167" s="106" t="s">
        <v>147</v>
      </c>
      <c r="G167" s="58">
        <v>1</v>
      </c>
      <c r="H167" s="106" t="s">
        <v>91</v>
      </c>
      <c r="I167" s="93">
        <v>156</v>
      </c>
      <c r="J167" s="100" t="s">
        <v>49</v>
      </c>
      <c r="K167" s="94">
        <v>2169</v>
      </c>
      <c r="L167" s="60">
        <f t="shared" si="18"/>
        <v>345604.98959999997</v>
      </c>
      <c r="M167" s="94">
        <f t="shared" si="20"/>
        <v>338364</v>
      </c>
      <c r="N167" s="94">
        <f t="shared" si="21"/>
        <v>7240.9896000000008</v>
      </c>
      <c r="O167" s="60">
        <f t="shared" si="19"/>
        <v>0</v>
      </c>
    </row>
    <row r="168" spans="1:15" s="95" customFormat="1">
      <c r="A168" s="96"/>
      <c r="B168" s="96"/>
      <c r="C168" s="58">
        <v>161</v>
      </c>
      <c r="D168" s="58">
        <v>2028</v>
      </c>
      <c r="E168" s="92" t="s">
        <v>30</v>
      </c>
      <c r="F168" s="106" t="s">
        <v>147</v>
      </c>
      <c r="G168" s="58">
        <v>1</v>
      </c>
      <c r="H168" s="106" t="s">
        <v>98</v>
      </c>
      <c r="I168" s="93">
        <v>116.1</v>
      </c>
      <c r="J168" s="100" t="s">
        <v>48</v>
      </c>
      <c r="K168" s="94">
        <v>6448</v>
      </c>
      <c r="L168" s="60">
        <f t="shared" si="18"/>
        <v>764633.11391999992</v>
      </c>
      <c r="M168" s="94">
        <f t="shared" si="20"/>
        <v>748612.79999999993</v>
      </c>
      <c r="N168" s="94">
        <f t="shared" si="21"/>
        <v>16020.313920000001</v>
      </c>
      <c r="O168" s="60">
        <f t="shared" si="19"/>
        <v>0</v>
      </c>
    </row>
    <row r="169" spans="1:15" s="95" customFormat="1">
      <c r="A169" s="96"/>
      <c r="B169" s="96"/>
      <c r="C169" s="58">
        <v>162</v>
      </c>
      <c r="D169" s="58">
        <v>2028</v>
      </c>
      <c r="E169" s="92" t="s">
        <v>30</v>
      </c>
      <c r="F169" s="106" t="s">
        <v>147</v>
      </c>
      <c r="G169" s="58">
        <v>1</v>
      </c>
      <c r="H169" s="106" t="s">
        <v>92</v>
      </c>
      <c r="I169" s="93">
        <v>200</v>
      </c>
      <c r="J169" s="100" t="s">
        <v>49</v>
      </c>
      <c r="K169" s="94">
        <v>7567</v>
      </c>
      <c r="L169" s="60">
        <f t="shared" si="18"/>
        <v>1545786.76</v>
      </c>
      <c r="M169" s="94">
        <f t="shared" si="20"/>
        <v>1513400</v>
      </c>
      <c r="N169" s="94">
        <f t="shared" si="21"/>
        <v>32386.760000000002</v>
      </c>
      <c r="O169" s="60">
        <f t="shared" si="19"/>
        <v>0</v>
      </c>
    </row>
    <row r="170" spans="1:15" s="95" customFormat="1">
      <c r="A170" s="96"/>
      <c r="B170" s="96"/>
      <c r="C170" s="58">
        <v>163</v>
      </c>
      <c r="D170" s="58">
        <v>2028</v>
      </c>
      <c r="E170" s="92" t="s">
        <v>30</v>
      </c>
      <c r="F170" s="106" t="s">
        <v>79</v>
      </c>
      <c r="G170" s="58">
        <v>1</v>
      </c>
      <c r="H170" s="106" t="s">
        <v>82</v>
      </c>
      <c r="I170" s="93">
        <v>780</v>
      </c>
      <c r="J170" s="100" t="s">
        <v>48</v>
      </c>
      <c r="K170" s="94">
        <v>7941</v>
      </c>
      <c r="L170" s="60">
        <f t="shared" ref="L170:L174" si="22">M170+N170+O170</f>
        <v>6326531.1720000003</v>
      </c>
      <c r="M170" s="94">
        <f>K170*I170</f>
        <v>6193980</v>
      </c>
      <c r="N170" s="94">
        <f>M170*2.14%</f>
        <v>132551.17200000002</v>
      </c>
      <c r="O170" s="60">
        <f t="shared" si="19"/>
        <v>0</v>
      </c>
    </row>
    <row r="171" spans="1:15" s="95" customFormat="1">
      <c r="A171" s="96"/>
      <c r="B171" s="96"/>
      <c r="C171" s="58">
        <v>164</v>
      </c>
      <c r="D171" s="58">
        <v>2028</v>
      </c>
      <c r="E171" s="92" t="s">
        <v>30</v>
      </c>
      <c r="F171" s="106" t="s">
        <v>79</v>
      </c>
      <c r="G171" s="58">
        <v>1</v>
      </c>
      <c r="H171" s="106" t="s">
        <v>89</v>
      </c>
      <c r="I171" s="93">
        <v>96</v>
      </c>
      <c r="J171" s="100" t="s">
        <v>49</v>
      </c>
      <c r="K171" s="94">
        <v>4790</v>
      </c>
      <c r="L171" s="60">
        <f t="shared" si="22"/>
        <v>469680.576</v>
      </c>
      <c r="M171" s="94">
        <f t="shared" si="20"/>
        <v>459840</v>
      </c>
      <c r="N171" s="94">
        <f t="shared" si="21"/>
        <v>9840.5760000000009</v>
      </c>
      <c r="O171" s="60">
        <f t="shared" si="19"/>
        <v>0</v>
      </c>
    </row>
    <row r="172" spans="1:15" s="95" customFormat="1">
      <c r="A172" s="96"/>
      <c r="B172" s="96"/>
      <c r="C172" s="58">
        <v>165</v>
      </c>
      <c r="D172" s="58">
        <v>2028</v>
      </c>
      <c r="E172" s="92" t="s">
        <v>30</v>
      </c>
      <c r="F172" s="106" t="s">
        <v>79</v>
      </c>
      <c r="G172" s="58">
        <v>1</v>
      </c>
      <c r="H172" s="106" t="s">
        <v>90</v>
      </c>
      <c r="I172" s="93">
        <v>364</v>
      </c>
      <c r="J172" s="100" t="s">
        <v>49</v>
      </c>
      <c r="K172" s="94">
        <v>5840</v>
      </c>
      <c r="L172" s="60">
        <f t="shared" si="22"/>
        <v>2171251.264</v>
      </c>
      <c r="M172" s="94">
        <f t="shared" si="20"/>
        <v>2125760</v>
      </c>
      <c r="N172" s="94">
        <f t="shared" si="21"/>
        <v>45491.264000000003</v>
      </c>
      <c r="O172" s="60">
        <f t="shared" si="19"/>
        <v>0</v>
      </c>
    </row>
    <row r="173" spans="1:15" s="95" customFormat="1">
      <c r="A173" s="96"/>
      <c r="B173" s="96"/>
      <c r="C173" s="58">
        <v>166</v>
      </c>
      <c r="D173" s="58">
        <v>2028</v>
      </c>
      <c r="E173" s="92" t="s">
        <v>30</v>
      </c>
      <c r="F173" s="106" t="s">
        <v>79</v>
      </c>
      <c r="G173" s="58">
        <v>1</v>
      </c>
      <c r="H173" s="106" t="s">
        <v>91</v>
      </c>
      <c r="I173" s="93">
        <v>230</v>
      </c>
      <c r="J173" s="100" t="s">
        <v>49</v>
      </c>
      <c r="K173" s="94">
        <v>2169</v>
      </c>
      <c r="L173" s="60">
        <f t="shared" si="22"/>
        <v>509545.81800000003</v>
      </c>
      <c r="M173" s="94">
        <f t="shared" si="20"/>
        <v>498870</v>
      </c>
      <c r="N173" s="94">
        <f t="shared" si="21"/>
        <v>10675.818000000001</v>
      </c>
      <c r="O173" s="60">
        <f t="shared" si="19"/>
        <v>0</v>
      </c>
    </row>
    <row r="174" spans="1:15" s="95" customFormat="1">
      <c r="A174" s="96"/>
      <c r="B174" s="96"/>
      <c r="C174" s="58">
        <v>167</v>
      </c>
      <c r="D174" s="58">
        <v>2028</v>
      </c>
      <c r="E174" s="92" t="s">
        <v>30</v>
      </c>
      <c r="F174" s="106" t="s">
        <v>148</v>
      </c>
      <c r="G174" s="58">
        <v>1</v>
      </c>
      <c r="H174" s="106" t="s">
        <v>91</v>
      </c>
      <c r="I174" s="93">
        <v>230</v>
      </c>
      <c r="J174" s="100" t="s">
        <v>49</v>
      </c>
      <c r="K174" s="94">
        <v>2169</v>
      </c>
      <c r="L174" s="60">
        <f t="shared" si="22"/>
        <v>509545.81800000003</v>
      </c>
      <c r="M174" s="94">
        <f t="shared" si="20"/>
        <v>498870</v>
      </c>
      <c r="N174" s="94">
        <f t="shared" si="21"/>
        <v>10675.818000000001</v>
      </c>
      <c r="O174" s="60">
        <f t="shared" si="19"/>
        <v>0</v>
      </c>
    </row>
    <row r="175" spans="1:15">
      <c r="A175" s="23"/>
      <c r="B175" s="23"/>
      <c r="C175" s="23"/>
      <c r="D175" s="34" t="s">
        <v>75</v>
      </c>
      <c r="E175" s="23"/>
      <c r="F175" s="23"/>
      <c r="G175" s="23"/>
      <c r="H175" s="23"/>
      <c r="I175" s="26"/>
      <c r="J175" s="26"/>
      <c r="K175" s="56"/>
      <c r="L175" s="57">
        <f>SUM(L31:L174)</f>
        <v>235152381.05987996</v>
      </c>
      <c r="M175" s="57">
        <f>SUM(M31:M174)</f>
        <v>230225554.20000002</v>
      </c>
      <c r="N175" s="57">
        <f>SUM(N31:N174)</f>
        <v>4926826.8598799994</v>
      </c>
      <c r="O175" s="101">
        <f>SUM(O31:O174)</f>
        <v>0</v>
      </c>
    </row>
    <row r="176" spans="1:15" s="41" customFormat="1">
      <c r="A176" s="34"/>
      <c r="B176" s="34"/>
      <c r="C176" s="23"/>
      <c r="D176" s="61"/>
      <c r="E176" s="34"/>
      <c r="F176" s="34" t="s">
        <v>32</v>
      </c>
      <c r="G176" s="34"/>
      <c r="H176" s="34"/>
      <c r="I176" s="33"/>
      <c r="J176" s="33"/>
      <c r="K176" s="57"/>
      <c r="L176" s="57">
        <f>L21+L30+L175</f>
        <v>307349388.20239997</v>
      </c>
      <c r="M176" s="57">
        <f>M21+M30+M175</f>
        <v>300909916</v>
      </c>
      <c r="N176" s="57">
        <f>N21+N30+N175</f>
        <v>6439472.2023999998</v>
      </c>
      <c r="O176" s="62">
        <v>0</v>
      </c>
    </row>
    <row r="178" spans="18:18">
      <c r="R178" s="46"/>
    </row>
  </sheetData>
  <mergeCells count="1">
    <mergeCell ref="A3:O3"/>
  </mergeCells>
  <pageMargins left="0.7" right="0.7" top="0.75" bottom="0.75" header="0.3" footer="0.3"/>
  <pageSetup paperSize="9" scale="3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="70" workbookViewId="0">
      <selection activeCell="H27" sqref="H27"/>
    </sheetView>
  </sheetViews>
  <sheetFormatPr defaultRowHeight="15"/>
  <cols>
    <col min="1" max="1" width="7.42578125" style="1" customWidth="1"/>
    <col min="2" max="2" width="8" style="1" customWidth="1"/>
    <col min="3" max="3" width="35.5703125" style="1" customWidth="1"/>
    <col min="4" max="4" width="15.7109375" style="1" customWidth="1"/>
    <col min="5" max="5" width="9.5703125" style="1" customWidth="1"/>
    <col min="6" max="6" width="10.5703125" style="1" customWidth="1"/>
    <col min="7" max="7" width="8.5703125" style="1" customWidth="1"/>
    <col min="8" max="8" width="10.140625" style="1" customWidth="1"/>
    <col min="9" max="9" width="8.28515625" style="1" customWidth="1"/>
    <col min="10" max="10" width="9.85546875" style="1" customWidth="1"/>
    <col min="11" max="11" width="10.28515625" style="1" customWidth="1"/>
    <col min="12" max="12" width="12.28515625" style="1" customWidth="1"/>
    <col min="13" max="13" width="14.5703125" style="1" customWidth="1"/>
    <col min="14" max="14" width="17.42578125" style="1" customWidth="1"/>
  </cols>
  <sheetData>
    <row r="1" spans="1:14">
      <c r="A1" s="16"/>
      <c r="B1" s="63"/>
      <c r="C1" s="64"/>
      <c r="D1" s="65"/>
      <c r="E1" s="66"/>
      <c r="F1" s="66"/>
      <c r="G1" s="66"/>
      <c r="H1" s="66"/>
      <c r="I1" s="6"/>
      <c r="J1" s="64"/>
      <c r="K1" s="64"/>
      <c r="L1" s="64"/>
      <c r="M1" s="64"/>
      <c r="N1" s="9"/>
    </row>
    <row r="2" spans="1:14">
      <c r="A2" s="16"/>
      <c r="B2" s="63"/>
      <c r="C2" s="64"/>
      <c r="D2" s="65"/>
      <c r="E2" s="66"/>
      <c r="F2" s="66"/>
      <c r="G2" s="66"/>
      <c r="H2" s="66"/>
      <c r="I2" s="6"/>
      <c r="J2" s="64"/>
      <c r="K2" s="64"/>
      <c r="L2" s="64"/>
      <c r="M2" s="64"/>
      <c r="N2" s="9"/>
    </row>
    <row r="3" spans="1:14">
      <c r="A3" s="16"/>
      <c r="B3" s="63"/>
      <c r="C3" s="64"/>
      <c r="D3" s="65"/>
      <c r="E3" s="66"/>
      <c r="F3" s="66"/>
      <c r="G3" s="66"/>
      <c r="H3" s="66"/>
      <c r="I3" s="6"/>
      <c r="J3" s="64"/>
      <c r="K3" s="64"/>
      <c r="L3" s="64"/>
      <c r="M3" s="64"/>
      <c r="N3" s="9"/>
    </row>
    <row r="4" spans="1:14">
      <c r="A4" s="16"/>
      <c r="B4" s="63"/>
      <c r="C4" s="64"/>
      <c r="D4" s="65"/>
      <c r="E4" s="66"/>
      <c r="F4" s="66"/>
      <c r="G4" s="66"/>
      <c r="H4" s="66"/>
      <c r="I4" s="6"/>
      <c r="J4" s="64"/>
      <c r="K4" s="64"/>
      <c r="L4" s="64"/>
      <c r="M4" s="64"/>
      <c r="N4" s="9"/>
    </row>
    <row r="5" spans="1:14">
      <c r="A5" s="16"/>
      <c r="B5" s="63"/>
      <c r="C5" s="64"/>
      <c r="D5" s="65"/>
      <c r="E5" s="66"/>
      <c r="F5" s="66"/>
      <c r="G5" s="66"/>
      <c r="H5" s="66"/>
      <c r="I5" s="6"/>
      <c r="J5" s="64"/>
      <c r="K5" s="64"/>
      <c r="L5" s="64"/>
      <c r="M5" s="64"/>
      <c r="N5" s="9"/>
    </row>
    <row r="6" spans="1:14">
      <c r="A6" s="16"/>
      <c r="B6" s="63"/>
      <c r="C6" s="64"/>
      <c r="D6" s="65"/>
      <c r="E6" s="66"/>
      <c r="F6" s="66"/>
      <c r="G6" s="66"/>
      <c r="H6" s="66"/>
      <c r="I6" s="6"/>
      <c r="J6" s="64"/>
      <c r="K6" s="64"/>
      <c r="L6" s="64"/>
      <c r="M6" s="64"/>
      <c r="N6" s="9"/>
    </row>
    <row r="7" spans="1:14">
      <c r="A7" s="16"/>
      <c r="B7" s="63"/>
      <c r="C7" s="64"/>
      <c r="D7" s="65"/>
      <c r="E7" s="66"/>
      <c r="F7" s="66"/>
      <c r="G7" s="66"/>
      <c r="H7" s="66"/>
      <c r="I7" s="6"/>
      <c r="J7" s="64"/>
      <c r="K7" s="64"/>
      <c r="L7" s="64"/>
      <c r="M7" s="64"/>
      <c r="N7" s="9"/>
    </row>
    <row r="8" spans="1:14">
      <c r="A8" s="16"/>
      <c r="B8" s="63"/>
      <c r="C8" s="64"/>
      <c r="D8" s="65"/>
      <c r="E8" s="66"/>
      <c r="F8" s="66"/>
      <c r="G8" s="66"/>
      <c r="H8" s="66"/>
      <c r="I8" s="6"/>
      <c r="J8" s="64"/>
      <c r="K8" s="64"/>
      <c r="L8" s="64"/>
      <c r="M8" s="64"/>
      <c r="N8" s="9"/>
    </row>
    <row r="9" spans="1:14">
      <c r="A9" s="16"/>
      <c r="B9" s="63"/>
      <c r="C9" s="64"/>
      <c r="D9" s="65"/>
      <c r="E9" s="66"/>
      <c r="F9" s="66"/>
      <c r="G9" s="66"/>
      <c r="H9" s="66"/>
      <c r="I9" s="6"/>
      <c r="J9" s="64"/>
      <c r="K9" s="64"/>
      <c r="L9" s="64"/>
      <c r="M9" s="64"/>
      <c r="N9" s="9"/>
    </row>
    <row r="10" spans="1:14">
      <c r="A10" s="135" t="s">
        <v>50</v>
      </c>
      <c r="B10" s="135"/>
      <c r="C10" s="135"/>
      <c r="D10" s="135"/>
      <c r="E10" s="136"/>
      <c r="F10" s="137"/>
      <c r="G10" s="137"/>
      <c r="H10" s="137"/>
      <c r="I10" s="137"/>
      <c r="J10" s="138"/>
      <c r="K10" s="138"/>
      <c r="L10" s="135"/>
      <c r="M10" s="135"/>
      <c r="N10" s="135"/>
    </row>
    <row r="11" spans="1:14">
      <c r="A11" s="139" t="s">
        <v>51</v>
      </c>
      <c r="B11" s="139"/>
      <c r="C11" s="139"/>
      <c r="D11" s="139"/>
      <c r="E11" s="140"/>
      <c r="F11" s="140"/>
      <c r="G11" s="140"/>
      <c r="H11" s="140"/>
      <c r="I11" s="140"/>
      <c r="J11" s="139"/>
      <c r="K11" s="139"/>
      <c r="L11" s="139"/>
      <c r="M11" s="139"/>
      <c r="N11" s="139"/>
    </row>
    <row r="12" spans="1:14" ht="15" customHeight="1">
      <c r="A12" s="141" t="s">
        <v>52</v>
      </c>
      <c r="B12" s="141" t="s">
        <v>53</v>
      </c>
      <c r="C12" s="143" t="s">
        <v>8</v>
      </c>
      <c r="D12" s="145" t="s">
        <v>54</v>
      </c>
      <c r="E12" s="147" t="s">
        <v>55</v>
      </c>
      <c r="F12" s="147"/>
      <c r="G12" s="147"/>
      <c r="H12" s="147"/>
      <c r="I12" s="147"/>
      <c r="J12" s="149" t="s">
        <v>56</v>
      </c>
      <c r="K12" s="149"/>
      <c r="L12" s="149"/>
      <c r="M12" s="149"/>
      <c r="N12" s="149"/>
    </row>
    <row r="13" spans="1:14">
      <c r="A13" s="141"/>
      <c r="B13" s="141"/>
      <c r="C13" s="143"/>
      <c r="D13" s="146"/>
      <c r="E13" s="148"/>
      <c r="F13" s="148"/>
      <c r="G13" s="148"/>
      <c r="H13" s="148"/>
      <c r="I13" s="148"/>
      <c r="J13" s="150"/>
      <c r="K13" s="150"/>
      <c r="L13" s="150"/>
      <c r="M13" s="150"/>
      <c r="N13" s="150"/>
    </row>
    <row r="14" spans="1:14" ht="42.75">
      <c r="A14" s="141"/>
      <c r="B14" s="141"/>
      <c r="C14" s="143"/>
      <c r="D14" s="146"/>
      <c r="E14" s="68" t="s">
        <v>57</v>
      </c>
      <c r="F14" s="68" t="s">
        <v>58</v>
      </c>
      <c r="G14" s="68" t="s">
        <v>59</v>
      </c>
      <c r="H14" s="68" t="s">
        <v>60</v>
      </c>
      <c r="I14" s="68" t="s">
        <v>25</v>
      </c>
      <c r="J14" s="69" t="s">
        <v>57</v>
      </c>
      <c r="K14" s="69" t="s">
        <v>58</v>
      </c>
      <c r="L14" s="69" t="s">
        <v>59</v>
      </c>
      <c r="M14" s="69" t="s">
        <v>60</v>
      </c>
      <c r="N14" s="69" t="s">
        <v>25</v>
      </c>
    </row>
    <row r="15" spans="1:14">
      <c r="A15" s="142"/>
      <c r="B15" s="142"/>
      <c r="C15" s="144"/>
      <c r="D15" s="67" t="s">
        <v>61</v>
      </c>
      <c r="E15" s="68" t="s">
        <v>62</v>
      </c>
      <c r="F15" s="68" t="s">
        <v>62</v>
      </c>
      <c r="G15" s="68" t="s">
        <v>62</v>
      </c>
      <c r="H15" s="68" t="s">
        <v>62</v>
      </c>
      <c r="I15" s="68" t="s">
        <v>62</v>
      </c>
      <c r="J15" s="69" t="s">
        <v>63</v>
      </c>
      <c r="K15" s="69" t="s">
        <v>63</v>
      </c>
      <c r="L15" s="69" t="s">
        <v>63</v>
      </c>
      <c r="M15" s="69" t="s">
        <v>63</v>
      </c>
      <c r="N15" s="69" t="s">
        <v>63</v>
      </c>
    </row>
    <row r="16" spans="1:14">
      <c r="A16" s="70">
        <v>1</v>
      </c>
      <c r="B16" s="70">
        <v>2</v>
      </c>
      <c r="C16" s="70">
        <v>3</v>
      </c>
      <c r="D16" s="70">
        <v>4</v>
      </c>
      <c r="E16" s="70">
        <v>6</v>
      </c>
      <c r="F16" s="70">
        <v>7</v>
      </c>
      <c r="G16" s="70">
        <v>8</v>
      </c>
      <c r="H16" s="70">
        <v>9</v>
      </c>
      <c r="I16" s="70">
        <v>10</v>
      </c>
      <c r="J16" s="70">
        <v>11</v>
      </c>
      <c r="K16" s="70">
        <v>12</v>
      </c>
      <c r="L16" s="70">
        <v>13</v>
      </c>
      <c r="M16" s="70">
        <v>14</v>
      </c>
      <c r="N16" s="70">
        <v>15</v>
      </c>
    </row>
    <row r="17" spans="1:14">
      <c r="A17" s="71">
        <v>1</v>
      </c>
      <c r="B17" s="72">
        <v>2026</v>
      </c>
      <c r="C17" s="73" t="s">
        <v>30</v>
      </c>
      <c r="D17" s="74">
        <f>'Таблица 1'!L29</f>
        <v>31774.549999999996</v>
      </c>
      <c r="E17" s="75">
        <v>0</v>
      </c>
      <c r="F17" s="75">
        <v>0</v>
      </c>
      <c r="G17" s="75">
        <v>0</v>
      </c>
      <c r="H17" s="75">
        <f>'Таблица 1'!B28</f>
        <v>15</v>
      </c>
      <c r="I17" s="75">
        <f>H17</f>
        <v>15</v>
      </c>
      <c r="J17" s="76">
        <v>0</v>
      </c>
      <c r="K17" s="76">
        <v>0</v>
      </c>
      <c r="L17" s="76">
        <v>0</v>
      </c>
      <c r="M17" s="76">
        <f>'Таблица 1'!R29</f>
        <v>52151468.534000002</v>
      </c>
      <c r="N17" s="76">
        <f t="shared" ref="N17:N20" si="0">M17</f>
        <v>52151468.534000002</v>
      </c>
    </row>
    <row r="18" spans="1:14">
      <c r="A18" s="71">
        <v>2</v>
      </c>
      <c r="B18" s="72">
        <v>2027</v>
      </c>
      <c r="C18" s="73" t="s">
        <v>30</v>
      </c>
      <c r="D18" s="74">
        <f>'Таблица 1'!L37</f>
        <v>4595.2999999999993</v>
      </c>
      <c r="E18" s="75">
        <v>0</v>
      </c>
      <c r="F18" s="77">
        <v>0</v>
      </c>
      <c r="G18" s="77">
        <v>0</v>
      </c>
      <c r="H18" s="77">
        <v>7</v>
      </c>
      <c r="I18" s="77">
        <f>H18</f>
        <v>7</v>
      </c>
      <c r="J18" s="78">
        <v>0</v>
      </c>
      <c r="K18" s="78">
        <v>0</v>
      </c>
      <c r="L18" s="76">
        <v>0</v>
      </c>
      <c r="M18" s="76">
        <f>'Таблица 1'!R37</f>
        <v>20045538.608520001</v>
      </c>
      <c r="N18" s="76">
        <f t="shared" si="0"/>
        <v>20045538.608520001</v>
      </c>
    </row>
    <row r="19" spans="1:14">
      <c r="A19" s="71">
        <v>3</v>
      </c>
      <c r="B19" s="72">
        <v>2028</v>
      </c>
      <c r="C19" s="73" t="s">
        <v>30</v>
      </c>
      <c r="D19" s="74">
        <f>'Таблица 1'!L97</f>
        <v>60390.350000000013</v>
      </c>
      <c r="E19" s="75">
        <v>0</v>
      </c>
      <c r="F19" s="77">
        <v>0</v>
      </c>
      <c r="G19" s="77">
        <v>0</v>
      </c>
      <c r="H19" s="77">
        <v>59</v>
      </c>
      <c r="I19" s="77">
        <f>H19</f>
        <v>59</v>
      </c>
      <c r="J19" s="78">
        <v>0</v>
      </c>
      <c r="K19" s="78">
        <v>0</v>
      </c>
      <c r="L19" s="76">
        <v>0</v>
      </c>
      <c r="M19" s="76">
        <f>'Таблица 2'!L175</f>
        <v>235152381.05987996</v>
      </c>
      <c r="N19" s="76">
        <f t="shared" si="0"/>
        <v>235152381.05987996</v>
      </c>
    </row>
    <row r="20" spans="1:14" ht="29.25">
      <c r="A20" s="79"/>
      <c r="B20" s="80"/>
      <c r="C20" s="81" t="s">
        <v>32</v>
      </c>
      <c r="D20" s="82">
        <f>D18+D17+D19</f>
        <v>96760.200000000012</v>
      </c>
      <c r="E20" s="83">
        <f>E18+E17</f>
        <v>0</v>
      </c>
      <c r="F20" s="84">
        <f t="shared" ref="F20:K20" si="1">F18+F17</f>
        <v>0</v>
      </c>
      <c r="G20" s="84">
        <f t="shared" si="1"/>
        <v>0</v>
      </c>
      <c r="H20" s="84">
        <f>H17+H18+H19</f>
        <v>81</v>
      </c>
      <c r="I20" s="77">
        <f>I17+I18+I19</f>
        <v>81</v>
      </c>
      <c r="J20" s="85">
        <f t="shared" si="1"/>
        <v>0</v>
      </c>
      <c r="K20" s="85">
        <f t="shared" si="1"/>
        <v>0</v>
      </c>
      <c r="L20" s="76">
        <v>0</v>
      </c>
      <c r="M20" s="82">
        <f>'Таблица 2'!L176</f>
        <v>307349388.20239997</v>
      </c>
      <c r="N20" s="76">
        <f t="shared" si="0"/>
        <v>307349388.20239997</v>
      </c>
    </row>
    <row r="21" spans="1:14">
      <c r="A21" s="9"/>
      <c r="B21" s="86"/>
      <c r="C21" s="87"/>
      <c r="D21" s="88"/>
      <c r="E21" s="63"/>
      <c r="F21" s="89"/>
      <c r="G21" s="89"/>
      <c r="H21" s="89"/>
      <c r="I21" s="89"/>
      <c r="J21" s="90"/>
      <c r="K21" s="90"/>
      <c r="L21" s="64"/>
      <c r="M21" s="64"/>
      <c r="N21" s="64"/>
    </row>
    <row r="22" spans="1:14">
      <c r="A22" s="64"/>
      <c r="B22" s="86"/>
      <c r="C22" s="91"/>
      <c r="D22" s="88"/>
      <c r="E22" s="63"/>
      <c r="F22" s="63"/>
      <c r="G22" s="63"/>
      <c r="H22" s="63"/>
      <c r="I22" s="63"/>
      <c r="J22" s="64"/>
      <c r="K22" s="64"/>
      <c r="L22" s="64"/>
      <c r="M22" s="64"/>
      <c r="N22" s="64"/>
    </row>
    <row r="23" spans="1:14">
      <c r="A23" s="64"/>
      <c r="B23" s="86"/>
      <c r="C23" s="91"/>
      <c r="D23" s="88"/>
      <c r="E23" s="63"/>
      <c r="F23" s="63"/>
      <c r="G23" s="63"/>
      <c r="H23" s="63"/>
      <c r="I23" s="63"/>
      <c r="J23" s="64"/>
      <c r="K23" s="64"/>
      <c r="L23" s="64"/>
      <c r="M23" s="64"/>
      <c r="N23" s="64"/>
    </row>
    <row r="24" spans="1:14">
      <c r="A24" s="64"/>
      <c r="B24" s="86"/>
      <c r="C24" s="91"/>
      <c r="D24" s="88"/>
      <c r="E24" s="63"/>
      <c r="F24" s="63"/>
      <c r="G24" s="63"/>
      <c r="H24" s="63"/>
      <c r="I24" s="63"/>
      <c r="J24" s="64"/>
      <c r="K24" s="64"/>
      <c r="L24" s="64"/>
      <c r="M24" s="64"/>
      <c r="N24" s="64"/>
    </row>
    <row r="25" spans="1:14">
      <c r="A25" s="64"/>
      <c r="B25" s="86"/>
      <c r="C25" s="91"/>
      <c r="D25" s="88"/>
      <c r="E25" s="63"/>
      <c r="F25" s="63"/>
      <c r="G25" s="63"/>
      <c r="H25" s="63"/>
      <c r="I25" s="63"/>
      <c r="J25" s="64"/>
      <c r="K25" s="64"/>
      <c r="L25" s="64"/>
      <c r="M25" s="64"/>
      <c r="N25" s="64"/>
    </row>
    <row r="26" spans="1:14">
      <c r="A26" s="64"/>
      <c r="B26" s="86"/>
      <c r="C26" s="91"/>
      <c r="D26" s="88"/>
      <c r="E26" s="63"/>
      <c r="F26" s="63"/>
      <c r="G26" s="63"/>
      <c r="H26" s="63"/>
      <c r="I26" s="63"/>
      <c r="J26" s="64"/>
      <c r="K26" s="64"/>
      <c r="L26" s="64"/>
      <c r="M26" s="64"/>
      <c r="N26" s="64"/>
    </row>
    <row r="27" spans="1:14">
      <c r="A27" s="64"/>
      <c r="B27" s="86"/>
      <c r="C27" s="91"/>
      <c r="D27" s="88"/>
      <c r="E27" s="63"/>
      <c r="F27" s="63"/>
      <c r="G27" s="63"/>
      <c r="H27" s="63"/>
      <c r="I27" s="63"/>
      <c r="J27" s="64"/>
      <c r="K27" s="64"/>
      <c r="L27" s="64"/>
      <c r="M27" s="64"/>
      <c r="N27" s="64"/>
    </row>
    <row r="28" spans="1:14">
      <c r="A28" s="64"/>
      <c r="B28" s="86"/>
      <c r="C28" s="91"/>
      <c r="D28" s="88"/>
      <c r="E28" s="63"/>
      <c r="F28" s="63"/>
      <c r="G28" s="63"/>
      <c r="H28" s="63"/>
      <c r="I28" s="63"/>
      <c r="J28" s="64"/>
      <c r="K28" s="64"/>
      <c r="L28" s="64"/>
      <c r="M28" s="64"/>
      <c r="N28" s="64"/>
    </row>
    <row r="29" spans="1:14">
      <c r="A29" s="64"/>
      <c r="B29" s="86"/>
      <c r="C29" s="91"/>
      <c r="D29" s="88"/>
      <c r="E29" s="63"/>
      <c r="F29" s="63"/>
      <c r="G29" s="63"/>
      <c r="H29" s="63"/>
      <c r="I29" s="63"/>
      <c r="J29" s="64"/>
      <c r="K29" s="64"/>
      <c r="L29" s="64"/>
      <c r="M29" s="64"/>
      <c r="N29" s="64"/>
    </row>
    <row r="30" spans="1:14">
      <c r="A30" s="64"/>
      <c r="B30" s="86"/>
      <c r="C30" s="91"/>
      <c r="D30" s="88"/>
      <c r="E30" s="63"/>
      <c r="F30" s="63"/>
      <c r="G30" s="63"/>
      <c r="H30" s="63"/>
      <c r="I30" s="63"/>
      <c r="J30" s="64"/>
      <c r="K30" s="64"/>
      <c r="L30" s="64"/>
      <c r="M30" s="64"/>
      <c r="N30" s="64"/>
    </row>
    <row r="31" spans="1:14">
      <c r="A31" s="64"/>
      <c r="B31" s="86"/>
      <c r="C31" s="91"/>
      <c r="D31" s="88"/>
      <c r="E31" s="63"/>
      <c r="F31" s="63"/>
      <c r="G31" s="63"/>
      <c r="H31" s="63"/>
      <c r="I31" s="63"/>
      <c r="J31" s="64"/>
      <c r="K31" s="64"/>
      <c r="L31" s="64"/>
      <c r="M31" s="64"/>
      <c r="N31" s="64"/>
    </row>
    <row r="32" spans="1:14">
      <c r="A32" s="64"/>
      <c r="B32" s="86"/>
      <c r="C32" s="91"/>
      <c r="D32" s="88"/>
      <c r="E32" s="63"/>
      <c r="F32" s="63"/>
      <c r="G32" s="63"/>
      <c r="H32" s="63"/>
      <c r="I32" s="63"/>
      <c r="J32" s="64"/>
      <c r="K32" s="64"/>
      <c r="L32" s="64"/>
      <c r="M32" s="64"/>
      <c r="N32" s="64"/>
    </row>
    <row r="33" spans="1:14">
      <c r="A33" s="64"/>
      <c r="B33" s="86"/>
      <c r="C33" s="91"/>
      <c r="D33" s="88"/>
      <c r="E33" s="63"/>
      <c r="F33" s="63"/>
      <c r="G33" s="63"/>
      <c r="H33" s="63"/>
      <c r="I33" s="63"/>
      <c r="J33" s="64"/>
      <c r="K33" s="64"/>
      <c r="L33" s="64"/>
      <c r="M33" s="64"/>
      <c r="N33" s="64"/>
    </row>
    <row r="34" spans="1:14">
      <c r="A34" s="64"/>
      <c r="B34" s="86"/>
      <c r="C34" s="91"/>
      <c r="D34" s="88"/>
      <c r="E34" s="63"/>
      <c r="F34" s="63"/>
      <c r="G34" s="63"/>
      <c r="H34" s="63"/>
      <c r="I34" s="63"/>
      <c r="J34" s="64"/>
      <c r="K34" s="64"/>
      <c r="L34" s="64"/>
      <c r="M34" s="64"/>
      <c r="N34" s="64"/>
    </row>
    <row r="35" spans="1:14">
      <c r="A35" s="64"/>
      <c r="B35" s="86"/>
      <c r="C35" s="91"/>
      <c r="D35" s="88"/>
      <c r="E35" s="63"/>
      <c r="F35" s="63"/>
      <c r="G35" s="63"/>
      <c r="H35" s="63"/>
      <c r="I35" s="63"/>
      <c r="J35" s="64"/>
      <c r="K35" s="64"/>
      <c r="L35" s="64"/>
      <c r="M35" s="64"/>
      <c r="N35" s="64"/>
    </row>
    <row r="36" spans="1:14">
      <c r="A36" s="64"/>
      <c r="B36" s="86"/>
      <c r="C36" s="91"/>
      <c r="D36" s="88"/>
      <c r="E36" s="63"/>
      <c r="F36" s="63"/>
      <c r="G36" s="63"/>
      <c r="H36" s="63"/>
      <c r="I36" s="63"/>
      <c r="J36" s="64"/>
      <c r="K36" s="64"/>
      <c r="L36" s="64"/>
      <c r="M36" s="64"/>
      <c r="N36" s="64"/>
    </row>
    <row r="37" spans="1:14">
      <c r="A37" s="64"/>
      <c r="B37" s="86"/>
      <c r="C37" s="91"/>
      <c r="D37" s="88"/>
      <c r="E37" s="63"/>
      <c r="F37" s="63"/>
      <c r="G37" s="63"/>
      <c r="H37" s="63"/>
      <c r="I37" s="63"/>
      <c r="J37" s="64"/>
      <c r="K37" s="64"/>
      <c r="L37" s="64"/>
      <c r="M37" s="64"/>
      <c r="N37" s="64"/>
    </row>
  </sheetData>
  <autoFilter ref="A16:N20"/>
  <mergeCells count="8"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Приемная</cp:lastModifiedBy>
  <cp:revision>1</cp:revision>
  <cp:lastPrinted>2025-05-27T22:16:26Z</cp:lastPrinted>
  <dcterms:created xsi:type="dcterms:W3CDTF">2020-01-09T14:46:30Z</dcterms:created>
  <dcterms:modified xsi:type="dcterms:W3CDTF">2025-05-27T22:19:02Z</dcterms:modified>
</cp:coreProperties>
</file>