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1730"/>
  </bookViews>
  <sheets>
    <sheet name="Таблица 1" sheetId="1" r:id="rId1"/>
    <sheet name="Таблица 2" sheetId="2" r:id="rId2"/>
    <sheet name="Таблица 3" sheetId="3" r:id="rId3"/>
  </sheets>
  <definedNames>
    <definedName name="_xlnm._FilterDatabase" localSheetId="0" hidden="1">'Таблица 1'!$A$30:$W$39</definedName>
    <definedName name="_xlnm._FilterDatabase" localSheetId="1" hidden="1">'Таблица 2'!$A$22:$O$32</definedName>
    <definedName name="_xlnm._FilterDatabase" localSheetId="2" hidden="1">'Таблица 3'!$A$16:$N$20</definedName>
  </definedNames>
  <calcPr calcId="124519"/>
</workbook>
</file>

<file path=xl/calcChain.xml><?xml version="1.0" encoding="utf-8"?>
<calcChain xmlns="http://schemas.openxmlformats.org/spreadsheetml/2006/main">
  <c r="L38" i="1"/>
  <c r="M38"/>
  <c r="N38"/>
  <c r="O38"/>
  <c r="R37"/>
  <c r="V37" s="1"/>
  <c r="O30" i="2"/>
  <c r="M30"/>
  <c r="N30" s="1"/>
  <c r="L30" l="1"/>
  <c r="K20" i="3" l="1"/>
  <c r="J20"/>
  <c r="G20"/>
  <c r="F20"/>
  <c r="E20"/>
  <c r="D18"/>
  <c r="I17"/>
  <c r="I20" s="1"/>
  <c r="H17"/>
  <c r="H20" s="1"/>
  <c r="O31" i="2"/>
  <c r="O29"/>
  <c r="M29"/>
  <c r="O28"/>
  <c r="M28"/>
  <c r="M27"/>
  <c r="N27" s="1"/>
  <c r="O26"/>
  <c r="N26"/>
  <c r="M26"/>
  <c r="O25"/>
  <c r="M25"/>
  <c r="N25" s="1"/>
  <c r="O24"/>
  <c r="M24"/>
  <c r="N24" s="1"/>
  <c r="O23"/>
  <c r="M23"/>
  <c r="N23" s="1"/>
  <c r="O21"/>
  <c r="N21"/>
  <c r="M21"/>
  <c r="L21" s="1"/>
  <c r="R29" i="1" s="1"/>
  <c r="V29" s="1"/>
  <c r="O20" i="2"/>
  <c r="N20"/>
  <c r="M20"/>
  <c r="L20" s="1"/>
  <c r="R28" i="1" s="1"/>
  <c r="V28" s="1"/>
  <c r="O19" i="2"/>
  <c r="N19"/>
  <c r="M19"/>
  <c r="L19" s="1"/>
  <c r="R26" i="1" s="1"/>
  <c r="V26" s="1"/>
  <c r="O18" i="2"/>
  <c r="N18"/>
  <c r="M18"/>
  <c r="L18" s="1"/>
  <c r="R25" i="1" s="1"/>
  <c r="V25" s="1"/>
  <c r="O17" i="2"/>
  <c r="N17"/>
  <c r="M17"/>
  <c r="L17" s="1"/>
  <c r="R24" i="1" s="1"/>
  <c r="V24" s="1"/>
  <c r="O16" i="2"/>
  <c r="N16"/>
  <c r="M16"/>
  <c r="L16" s="1"/>
  <c r="R23" i="1" s="1"/>
  <c r="V23" s="1"/>
  <c r="O15" i="2"/>
  <c r="N15"/>
  <c r="M15"/>
  <c r="L15" s="1"/>
  <c r="R27" i="1" s="1"/>
  <c r="V27" s="1"/>
  <c r="O14" i="2"/>
  <c r="N14"/>
  <c r="M14"/>
  <c r="L14" s="1"/>
  <c r="R22" i="1" s="1"/>
  <c r="V22" s="1"/>
  <c r="O13" i="2"/>
  <c r="N13"/>
  <c r="M13"/>
  <c r="L13" s="1"/>
  <c r="R21" i="1" s="1"/>
  <c r="V21" s="1"/>
  <c r="O12" i="2"/>
  <c r="N12"/>
  <c r="M12"/>
  <c r="L12" s="1"/>
  <c r="R20" i="1" s="1"/>
  <c r="V20" s="1"/>
  <c r="M11" i="2"/>
  <c r="M22" s="1"/>
  <c r="O10"/>
  <c r="O9"/>
  <c r="M9"/>
  <c r="O8"/>
  <c r="M8"/>
  <c r="O7"/>
  <c r="M7"/>
  <c r="O6"/>
  <c r="M6"/>
  <c r="U39" i="1"/>
  <c r="T39"/>
  <c r="O39"/>
  <c r="N39"/>
  <c r="D19" i="3"/>
  <c r="U30" i="1"/>
  <c r="T30"/>
  <c r="S30"/>
  <c r="S39" s="1"/>
  <c r="O30"/>
  <c r="N30"/>
  <c r="M30"/>
  <c r="L30"/>
  <c r="O18"/>
  <c r="N18"/>
  <c r="M18"/>
  <c r="M39" s="1"/>
  <c r="L18"/>
  <c r="D17" i="3" s="1"/>
  <c r="W16" i="1"/>
  <c r="N29" i="2" l="1"/>
  <c r="M31"/>
  <c r="L27"/>
  <c r="R34" i="1" s="1"/>
  <c r="V34" s="1"/>
  <c r="L26" i="2"/>
  <c r="R33" i="1" s="1"/>
  <c r="V33" s="1"/>
  <c r="L25" i="2"/>
  <c r="L24"/>
  <c r="L23"/>
  <c r="R32" i="1"/>
  <c r="V32" s="1"/>
  <c r="L8" i="2"/>
  <c r="R16" i="1" s="1"/>
  <c r="V16" s="1"/>
  <c r="R31"/>
  <c r="D20" i="3"/>
  <c r="M10" i="2"/>
  <c r="L39" i="1"/>
  <c r="N28" i="2"/>
  <c r="L28" s="1"/>
  <c r="R35" i="1" s="1"/>
  <c r="V35" s="1"/>
  <c r="N6" i="2"/>
  <c r="L6" s="1"/>
  <c r="R14" i="1" s="1"/>
  <c r="N7" i="2"/>
  <c r="L7" s="1"/>
  <c r="R15" i="1" s="1"/>
  <c r="V15" s="1"/>
  <c r="N8" i="2"/>
  <c r="N9"/>
  <c r="L9" s="1"/>
  <c r="R17" i="1" s="1"/>
  <c r="V17" s="1"/>
  <c r="N11" i="2"/>
  <c r="N22" s="1"/>
  <c r="L11"/>
  <c r="L29" l="1"/>
  <c r="N31"/>
  <c r="R18" i="1"/>
  <c r="V14"/>
  <c r="V18" s="1"/>
  <c r="V31"/>
  <c r="R19"/>
  <c r="L22" i="2"/>
  <c r="L10"/>
  <c r="M32"/>
  <c r="N10"/>
  <c r="R36" i="1" l="1"/>
  <c r="R38" s="1"/>
  <c r="L31" i="2"/>
  <c r="M19" i="3" s="1"/>
  <c r="N19" s="1"/>
  <c r="N32" i="2"/>
  <c r="R30" i="1"/>
  <c r="M18" i="3" s="1"/>
  <c r="N18" s="1"/>
  <c r="V19" i="1"/>
  <c r="V30" s="1"/>
  <c r="M17" i="3"/>
  <c r="N17" s="1"/>
  <c r="V36" i="1" l="1"/>
  <c r="R39"/>
  <c r="L32" i="2"/>
  <c r="M20" i="3" s="1"/>
  <c r="N20" s="1"/>
  <c r="V38" i="1" l="1"/>
  <c r="V39" s="1"/>
</calcChain>
</file>

<file path=xl/sharedStrings.xml><?xml version="1.0" encoding="utf-8"?>
<sst xmlns="http://schemas.openxmlformats.org/spreadsheetml/2006/main" count="294" uniqueCount="96">
  <si>
    <t>УТВЕРЖДЕН</t>
  </si>
  <si>
    <t>постановлением администрации</t>
  </si>
  <si>
    <t>Ипатовского городского округа</t>
  </si>
  <si>
    <t>Муниципальный краткосрочный (сроком на три года) план реализации региональной программы капитального ремонта общего имущества многоквартирных домов,</t>
  </si>
  <si>
    <t>расположенных на территории муниципального образования Ипатовского муниципального округа Ставропольского края, на 2023 - 2025 годы</t>
  </si>
  <si>
    <t>Таблица 1</t>
  </si>
  <si>
    <t>Перечень многоквартирных домов которые подлежат капитальному ремонту</t>
  </si>
  <si>
    <t>Код МКД*</t>
  </si>
  <si>
    <t xml:space="preserve">№ п/п
</t>
  </si>
  <si>
    <t>Год проведения работ</t>
  </si>
  <si>
    <t>Наименование муниципального образования</t>
  </si>
  <si>
    <t>Адрес МКД</t>
  </si>
  <si>
    <t>Способ формирования фонда капитального ремонта**</t>
  </si>
  <si>
    <t>Год ввода в эксплуата-цию</t>
  </si>
  <si>
    <t>Год последнего капитального ремонта</t>
  </si>
  <si>
    <t>Сведения об объектах культурного наследия (ОКН)</t>
  </si>
  <si>
    <t>Общая площадь МКД</t>
  </si>
  <si>
    <t>Всего</t>
  </si>
  <si>
    <t>количество жителей</t>
  </si>
  <si>
    <t>количество этажей</t>
  </si>
  <si>
    <t>количество подъездов</t>
  </si>
  <si>
    <t>Стоимость капитального ремонта всего</t>
  </si>
  <si>
    <t>Плановая дата завершения работ</t>
  </si>
  <si>
    <t>Включен в реестр ОКН
да/нет</t>
  </si>
  <si>
    <t>Включен в перечень выявленных ОКН 
да/нет</t>
  </si>
  <si>
    <t>Предмет охраны ОКН определен 
да/нет</t>
  </si>
  <si>
    <t xml:space="preserve">в том числе жилых помещений, находящихся в собственности </t>
  </si>
  <si>
    <t>всего: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</si>
  <si>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</si>
  <si>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</si>
  <si>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</si>
  <si>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средств собственников помещений в МКД</t>
  </si>
  <si>
    <t>Ипатовский муниципальный округ</t>
  </si>
  <si>
    <t>г. Ипатово, ул. Гагарина, д. 66</t>
  </si>
  <si>
    <t>нет</t>
  </si>
  <si>
    <t>г. Ипатово, ул. Циолковского, д. 4</t>
  </si>
  <si>
    <t>г. Ипатово, ул. Орджоникидзе, д. 62</t>
  </si>
  <si>
    <t>с. Кевсала, ул. Газовый Городок, д. 2</t>
  </si>
  <si>
    <t>Итого 2023 год</t>
  </si>
  <si>
    <t>г. Ипатово, ул. Юбилейная, д. 5</t>
  </si>
  <si>
    <t>г. Ипатово, ул. Циолковского, д. 5</t>
  </si>
  <si>
    <t>г. Ипатово, ул. Циолковского, д. 18</t>
  </si>
  <si>
    <t>г. Ипатово, ул. Циолковского, д. 14</t>
  </si>
  <si>
    <t>г. Ипатово, ул. Заречная, д. 33</t>
  </si>
  <si>
    <t>г. Ипатово, ул. Заречная, д. 27</t>
  </si>
  <si>
    <t>г. Ипатово, ул. Гагарина, д. 64</t>
  </si>
  <si>
    <t>г. Ипатово, ул. Свердлова, д. 35</t>
  </si>
  <si>
    <t>г. Ипатово, ул. Ленинградская, д. 5</t>
  </si>
  <si>
    <t>г. Ипатово, ул. Циолковского, д. 16</t>
  </si>
  <si>
    <t>п. Советское Руно, ул. Квартальная, д. 22</t>
  </si>
  <si>
    <t>Итого 2024 год</t>
  </si>
  <si>
    <t>г. Ипатово, ул. Циолковского, д. 3</t>
  </si>
  <si>
    <t>с. Лиман, ул. Ленина, д. 68</t>
  </si>
  <si>
    <t>г. Ипатово, ул. Свердлова, д. 39</t>
  </si>
  <si>
    <t>г. Ипатово, ул. Свердлова, д. 45</t>
  </si>
  <si>
    <t>Итого 2025 год</t>
  </si>
  <si>
    <t>Итого Ипатовский муниципальный округ</t>
  </si>
  <si>
    <t>Реестр многоквартирных домов по видам работ по капитальному ремонту,    установленных частью 1 статьи 166 Жилищного кодекса Российской Федерации,    
 а также нормативно-правовым актом субъекта Российской Федерации</t>
  </si>
  <si>
    <t>Таблица 2</t>
  </si>
  <si>
    <t>код МКД*</t>
  </si>
  <si>
    <t>код конструк-
тивного элемента***</t>
  </si>
  <si>
    <t>Наименование муниципального образвания</t>
  </si>
  <si>
    <t>Способ формирования фонда капитального ремонта*</t>
  </si>
  <si>
    <t>Вид работ</t>
  </si>
  <si>
    <t>Объем конструктивного элемента</t>
  </si>
  <si>
    <t>Еденица измерения</t>
  </si>
  <si>
    <t>Размер предельной стоимости услуг и (или) работ по капитальному ремонту общего имущества в соответствии с нормативно-правовым актом Правительства Ставропольского края</t>
  </si>
  <si>
    <t>Стоимость всего</t>
  </si>
  <si>
    <t>СтоимостьСМР</t>
  </si>
  <si>
    <t>Стоимость строительного контроля</t>
  </si>
  <si>
    <t>Стоимость разработки проектной документации****</t>
  </si>
  <si>
    <t>ремонт крыши</t>
  </si>
  <si>
    <t>м2</t>
  </si>
  <si>
    <t>ремонт внутридомовой инженерной системы электроснабжения</t>
  </si>
  <si>
    <t>пм</t>
  </si>
  <si>
    <t>ремонт фасада</t>
  </si>
  <si>
    <t>Итого  2023 год</t>
  </si>
  <si>
    <t xml:space="preserve">м2 </t>
  </si>
  <si>
    <t>ремонт фундамента</t>
  </si>
  <si>
    <t>п. Советское Руно, ул. Квартальная, д. 16</t>
  </si>
  <si>
    <t>ремонт внутридомовой инженерной системы газоснабжения</t>
  </si>
  <si>
    <t>Таблица 3</t>
  </si>
  <si>
    <t>Планируемые показатели выполнения работ по капитальному ремонту многоквартирных домов</t>
  </si>
  <si>
    <t>№ п/п</t>
  </si>
  <si>
    <t>Год</t>
  </si>
  <si>
    <t>Общая площадь МКД, всего</t>
  </si>
  <si>
    <t>Количество МКД</t>
  </si>
  <si>
    <t>Стоимость капитального ремонта</t>
  </si>
  <si>
    <t>I квартал</t>
  </si>
  <si>
    <t>II квартал</t>
  </si>
  <si>
    <t>III квартал</t>
  </si>
  <si>
    <t>IV квартал</t>
  </si>
  <si>
    <t>кв.м.</t>
  </si>
  <si>
    <t xml:space="preserve">ед. </t>
  </si>
  <si>
    <t>руб.</t>
  </si>
  <si>
    <t xml:space="preserve">Ставропольского края
от  09 июня  2022 г. № 865  ( в редакции постановления администрации Ипатовского муниципального округа Ставропольского края от 07 февраля 2025 г. № 115      </t>
  </si>
</sst>
</file>

<file path=xl/styles.xml><?xml version="1.0" encoding="utf-8"?>
<styleSheet xmlns="http://schemas.openxmlformats.org/spreadsheetml/2006/main">
  <numFmts count="3">
    <numFmt numFmtId="164" formatCode="_-* #,##0.00\ _₽_-;\-* #,##0.00\ _₽_-;_-* &quot;-&quot;??\ _₽_-;_-@_-"/>
    <numFmt numFmtId="165" formatCode="mm/yyyy"/>
    <numFmt numFmtId="166" formatCode="000000000"/>
  </numFmts>
  <fonts count="18">
    <font>
      <sz val="11"/>
      <color theme="1"/>
      <name val="Times New Roman"/>
    </font>
    <font>
      <sz val="11"/>
      <color theme="1"/>
      <name val="Calibri"/>
      <scheme val="minor"/>
    </font>
    <font>
      <sz val="10"/>
      <name val="Arial"/>
    </font>
    <font>
      <sz val="11"/>
      <color theme="1"/>
      <name val="Calibri"/>
    </font>
    <font>
      <b/>
      <sz val="11"/>
      <color theme="1"/>
      <name val="Times New Roman"/>
    </font>
    <font>
      <b/>
      <sz val="14"/>
      <color indexed="64"/>
      <name val="Times New Roman"/>
    </font>
    <font>
      <sz val="14"/>
      <color indexed="64"/>
      <name val="Times New Roman"/>
    </font>
    <font>
      <b/>
      <sz val="14"/>
      <color theme="1"/>
      <name val="Times New Roman"/>
    </font>
    <font>
      <sz val="14"/>
      <color theme="1"/>
      <name val="Times New Roman"/>
    </font>
    <font>
      <b/>
      <sz val="10"/>
      <color theme="1"/>
      <name val="Times New Roman"/>
    </font>
    <font>
      <b/>
      <sz val="11"/>
      <name val="Times New Roman"/>
    </font>
    <font>
      <sz val="11"/>
      <name val="Times New Roman"/>
    </font>
    <font>
      <sz val="10"/>
      <color indexed="64"/>
      <name val="Times New Roman"/>
    </font>
    <font>
      <b/>
      <sz val="16"/>
      <color theme="1"/>
      <name val="Times New Roman"/>
    </font>
    <font>
      <b/>
      <sz val="18"/>
      <color theme="1"/>
      <name val="Times New Roman"/>
    </font>
    <font>
      <b/>
      <sz val="14"/>
      <name val="Times New Roman"/>
    </font>
    <font>
      <b/>
      <sz val="11"/>
      <color indexed="64"/>
      <name val="Times New Roman"/>
    </font>
    <font>
      <sz val="11"/>
      <color theme="1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4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3" fillId="0" borderId="0"/>
    <xf numFmtId="0" fontId="1" fillId="0" borderId="0"/>
    <xf numFmtId="0" fontId="17" fillId="0" borderId="0"/>
    <xf numFmtId="0" fontId="1" fillId="0" borderId="0"/>
    <xf numFmtId="0" fontId="3" fillId="0" borderId="0"/>
    <xf numFmtId="0" fontId="1" fillId="0" borderId="0"/>
    <xf numFmtId="0" fontId="1" fillId="0" borderId="0"/>
    <xf numFmtId="164" fontId="1" fillId="0" borderId="0" applyFont="0" applyFill="0" applyBorder="0" applyProtection="0"/>
    <xf numFmtId="164" fontId="1" fillId="0" borderId="0" applyFont="0" applyFill="0" applyBorder="0" applyProtection="0"/>
  </cellStyleXfs>
  <cellXfs count="134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2" fontId="0" fillId="0" borderId="0" xfId="0" applyNumberFormat="1"/>
    <xf numFmtId="4" fontId="0" fillId="0" borderId="0" xfId="0" applyNumberFormat="1" applyAlignment="1">
      <alignment horizontal="center"/>
    </xf>
    <xf numFmtId="0" fontId="4" fillId="0" borderId="0" xfId="1" applyFont="1"/>
    <xf numFmtId="0" fontId="4" fillId="0" borderId="0" xfId="1" applyFont="1" applyAlignment="1">
      <alignment horizontal="right"/>
    </xf>
    <xf numFmtId="3" fontId="4" fillId="0" borderId="0" xfId="1" applyNumberFormat="1" applyFont="1" applyAlignment="1">
      <alignment horizontal="right"/>
    </xf>
    <xf numFmtId="4" fontId="4" fillId="0" borderId="0" xfId="1" applyNumberFormat="1" applyFont="1"/>
    <xf numFmtId="4" fontId="4" fillId="0" borderId="0" xfId="1" applyNumberFormat="1" applyFont="1" applyAlignment="1">
      <alignment horizontal="right"/>
    </xf>
    <xf numFmtId="0" fontId="5" fillId="0" borderId="0" xfId="19" applyFont="1"/>
    <xf numFmtId="4" fontId="6" fillId="0" borderId="0" xfId="19" applyNumberFormat="1" applyFont="1" applyAlignment="1">
      <alignment horizontal="center"/>
    </xf>
    <xf numFmtId="4" fontId="7" fillId="0" borderId="0" xfId="1" applyNumberFormat="1" applyFont="1"/>
    <xf numFmtId="4" fontId="8" fillId="0" borderId="0" xfId="1" applyNumberFormat="1" applyFont="1" applyAlignment="1">
      <alignment horizontal="center"/>
    </xf>
    <xf numFmtId="0" fontId="4" fillId="0" borderId="0" xfId="1" applyFont="1" applyAlignment="1">
      <alignment horizontal="left"/>
    </xf>
    <xf numFmtId="4" fontId="0" fillId="0" borderId="0" xfId="1" applyNumberFormat="1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textRotation="90" wrapText="1"/>
    </xf>
    <xf numFmtId="4" fontId="10" fillId="0" borderId="6" xfId="2" applyNumberFormat="1" applyFont="1" applyBorder="1" applyAlignment="1">
      <alignment horizontal="center" vertical="center" textRotation="90" wrapText="1"/>
    </xf>
    <xf numFmtId="0" fontId="0" fillId="0" borderId="6" xfId="0" applyBorder="1"/>
    <xf numFmtId="0" fontId="0" fillId="0" borderId="6" xfId="0" applyBorder="1" applyAlignment="1">
      <alignment horizontal="center"/>
    </xf>
    <xf numFmtId="14" fontId="0" fillId="2" borderId="6" xfId="0" applyNumberFormat="1" applyFill="1" applyBorder="1" applyAlignment="1">
      <alignment horizontal="center" vertical="center"/>
    </xf>
    <xf numFmtId="2" fontId="0" fillId="0" borderId="6" xfId="0" applyNumberFormat="1" applyBorder="1"/>
    <xf numFmtId="4" fontId="11" fillId="0" borderId="6" xfId="2" applyNumberFormat="1" applyFont="1" applyBorder="1" applyAlignment="1">
      <alignment horizontal="center" vertical="center" wrapText="1"/>
    </xf>
    <xf numFmtId="14" fontId="0" fillId="0" borderId="6" xfId="0" applyNumberFormat="1" applyBorder="1"/>
    <xf numFmtId="0" fontId="0" fillId="0" borderId="3" xfId="0" applyBorder="1"/>
    <xf numFmtId="0" fontId="4" fillId="0" borderId="3" xfId="0" applyFont="1" applyBorder="1"/>
    <xf numFmtId="0" fontId="0" fillId="0" borderId="5" xfId="0" applyBorder="1"/>
    <xf numFmtId="14" fontId="0" fillId="0" borderId="6" xfId="0" applyNumberFormat="1" applyBorder="1" applyAlignment="1">
      <alignment horizontal="center" vertical="center"/>
    </xf>
    <xf numFmtId="2" fontId="4" fillId="0" borderId="6" xfId="0" applyNumberFormat="1" applyFont="1" applyBorder="1"/>
    <xf numFmtId="0" fontId="4" fillId="0" borderId="6" xfId="0" applyFont="1" applyBorder="1"/>
    <xf numFmtId="4" fontId="10" fillId="0" borderId="6" xfId="2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12" fillId="0" borderId="6" xfId="1" applyFont="1" applyBorder="1" applyAlignment="1">
      <alignment horizontal="right" vertical="center" wrapText="1"/>
    </xf>
    <xf numFmtId="2" fontId="12" fillId="0" borderId="6" xfId="1" applyNumberFormat="1" applyFont="1" applyBorder="1" applyAlignment="1">
      <alignment horizontal="right" vertical="center" wrapText="1"/>
    </xf>
    <xf numFmtId="0" fontId="4" fillId="0" borderId="5" xfId="0" applyFont="1" applyBorder="1"/>
    <xf numFmtId="14" fontId="0" fillId="2" borderId="6" xfId="0" applyNumberFormat="1" applyFill="1" applyBorder="1" applyAlignment="1">
      <alignment horizontal="center"/>
    </xf>
    <xf numFmtId="0" fontId="4" fillId="0" borderId="0" xfId="0" applyFont="1"/>
    <xf numFmtId="0" fontId="4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left" vertical="center"/>
    </xf>
    <xf numFmtId="4" fontId="4" fillId="0" borderId="6" xfId="0" applyNumberFormat="1" applyFont="1" applyBorder="1" applyAlignment="1">
      <alignment horizontal="center" vertical="center" wrapText="1"/>
    </xf>
    <xf numFmtId="165" fontId="0" fillId="0" borderId="0" xfId="0" applyNumberFormat="1"/>
    <xf numFmtId="4" fontId="0" fillId="0" borderId="0" xfId="0" applyNumberFormat="1"/>
    <xf numFmtId="4" fontId="11" fillId="0" borderId="0" xfId="0" applyNumberFormat="1" applyFont="1"/>
    <xf numFmtId="0" fontId="7" fillId="0" borderId="0" xfId="0" applyFont="1"/>
    <xf numFmtId="4" fontId="10" fillId="0" borderId="0" xfId="0" applyNumberFormat="1" applyFont="1"/>
    <xf numFmtId="0" fontId="7" fillId="0" borderId="0" xfId="0" applyFont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66" fontId="7" fillId="0" borderId="6" xfId="0" applyNumberFormat="1" applyFont="1" applyBorder="1" applyAlignment="1">
      <alignment horizontal="center" vertical="center" wrapText="1"/>
    </xf>
    <xf numFmtId="2" fontId="7" fillId="0" borderId="6" xfId="0" applyNumberFormat="1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4" fontId="15" fillId="0" borderId="6" xfId="0" applyNumberFormat="1" applyFont="1" applyBorder="1" applyAlignment="1">
      <alignment horizontal="center" vertical="center" wrapText="1"/>
    </xf>
    <xf numFmtId="4" fontId="0" fillId="0" borderId="6" xfId="0" applyNumberFormat="1" applyBorder="1"/>
    <xf numFmtId="4" fontId="4" fillId="0" borderId="6" xfId="0" applyNumberFormat="1" applyFont="1" applyBorder="1"/>
    <xf numFmtId="0" fontId="11" fillId="0" borderId="6" xfId="0" applyFont="1" applyBorder="1"/>
    <xf numFmtId="2" fontId="11" fillId="0" borderId="6" xfId="0" applyNumberFormat="1" applyFont="1" applyBorder="1"/>
    <xf numFmtId="4" fontId="11" fillId="0" borderId="6" xfId="0" applyNumberFormat="1" applyFont="1" applyBorder="1"/>
    <xf numFmtId="0" fontId="4" fillId="0" borderId="6" xfId="0" applyFont="1" applyBorder="1" applyAlignment="1">
      <alignment horizontal="center"/>
    </xf>
    <xf numFmtId="4" fontId="10" fillId="0" borderId="6" xfId="0" applyNumberFormat="1" applyFont="1" applyBorder="1"/>
    <xf numFmtId="0" fontId="0" fillId="0" borderId="0" xfId="1" applyFont="1"/>
    <xf numFmtId="4" fontId="0" fillId="0" borderId="0" xfId="1" applyNumberFormat="1" applyFont="1"/>
    <xf numFmtId="4" fontId="0" fillId="0" borderId="0" xfId="1" applyNumberFormat="1" applyFont="1" applyAlignment="1">
      <alignment horizontal="right"/>
    </xf>
    <xf numFmtId="0" fontId="0" fillId="0" borderId="0" xfId="1" applyFont="1" applyAlignment="1">
      <alignment horizontal="right"/>
    </xf>
    <xf numFmtId="4" fontId="4" fillId="0" borderId="6" xfId="1" applyNumberFormat="1" applyFont="1" applyBorder="1" applyAlignment="1">
      <alignment horizontal="center" vertical="center" wrapText="1"/>
    </xf>
    <xf numFmtId="0" fontId="16" fillId="0" borderId="6" xfId="19" applyFont="1" applyBorder="1" applyAlignment="1">
      <alignment horizontal="center" vertical="center" wrapText="1"/>
    </xf>
    <xf numFmtId="4" fontId="16" fillId="0" borderId="6" xfId="19" applyNumberFormat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/>
    </xf>
    <xf numFmtId="1" fontId="10" fillId="0" borderId="6" xfId="2" applyNumberFormat="1" applyFont="1" applyBorder="1" applyAlignment="1">
      <alignment horizontal="center"/>
    </xf>
    <xf numFmtId="0" fontId="10" fillId="0" borderId="6" xfId="2" applyFont="1" applyBorder="1" applyAlignment="1">
      <alignment horizontal="center"/>
    </xf>
    <xf numFmtId="1" fontId="10" fillId="0" borderId="6" xfId="19" applyNumberFormat="1" applyFont="1" applyBorder="1" applyAlignment="1">
      <alignment horizontal="left"/>
    </xf>
    <xf numFmtId="4" fontId="10" fillId="0" borderId="6" xfId="19" applyNumberFormat="1" applyFont="1" applyBorder="1" applyAlignment="1">
      <alignment horizontal="right"/>
    </xf>
    <xf numFmtId="0" fontId="10" fillId="0" borderId="6" xfId="19" applyFont="1" applyBorder="1" applyAlignment="1">
      <alignment horizontal="right"/>
    </xf>
    <xf numFmtId="4" fontId="10" fillId="0" borderId="6" xfId="2" applyNumberFormat="1" applyFont="1" applyBorder="1" applyAlignment="1">
      <alignment horizontal="right"/>
    </xf>
    <xf numFmtId="0" fontId="10" fillId="2" borderId="6" xfId="19" applyFont="1" applyFill="1" applyBorder="1" applyAlignment="1">
      <alignment horizontal="right"/>
    </xf>
    <xf numFmtId="4" fontId="10" fillId="2" borderId="6" xfId="2" applyNumberFormat="1" applyFont="1" applyFill="1" applyBorder="1" applyAlignment="1">
      <alignment horizontal="right"/>
    </xf>
    <xf numFmtId="4" fontId="10" fillId="0" borderId="6" xfId="2" applyNumberFormat="1" applyFont="1" applyBorder="1"/>
    <xf numFmtId="0" fontId="10" fillId="0" borderId="6" xfId="22" applyNumberFormat="1" applyFont="1" applyBorder="1" applyAlignment="1">
      <alignment horizontal="right"/>
    </xf>
    <xf numFmtId="4" fontId="10" fillId="0" borderId="6" xfId="22" applyNumberFormat="1" applyFont="1" applyBorder="1" applyAlignment="1">
      <alignment horizontal="left" wrapText="1"/>
    </xf>
    <xf numFmtId="4" fontId="10" fillId="0" borderId="6" xfId="22" applyNumberFormat="1" applyFont="1" applyBorder="1" applyAlignment="1">
      <alignment horizontal="right"/>
    </xf>
    <xf numFmtId="3" fontId="10" fillId="0" borderId="6" xfId="22" applyNumberFormat="1" applyFont="1" applyBorder="1" applyAlignment="1">
      <alignment horizontal="right"/>
    </xf>
    <xf numFmtId="3" fontId="10" fillId="2" borderId="6" xfId="22" applyNumberFormat="1" applyFont="1" applyFill="1" applyBorder="1" applyAlignment="1">
      <alignment horizontal="right"/>
    </xf>
    <xf numFmtId="4" fontId="10" fillId="2" borderId="6" xfId="22" applyNumberFormat="1" applyFont="1" applyFill="1" applyBorder="1" applyAlignment="1">
      <alignment horizontal="right"/>
    </xf>
    <xf numFmtId="0" fontId="10" fillId="0" borderId="0" xfId="19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0" xfId="1" applyFont="1" applyAlignment="1">
      <alignment horizontal="left"/>
    </xf>
    <xf numFmtId="0" fontId="0" fillId="2" borderId="0" xfId="1" applyFont="1" applyFill="1"/>
    <xf numFmtId="4" fontId="0" fillId="2" borderId="0" xfId="1" applyNumberFormat="1" applyFont="1" applyFill="1"/>
    <xf numFmtId="0" fontId="0" fillId="0" borderId="0" xfId="0" applyAlignment="1">
      <alignment horizontal="right"/>
    </xf>
    <xf numFmtId="0" fontId="11" fillId="0" borderId="6" xfId="0" applyFont="1" applyFill="1" applyBorder="1"/>
    <xf numFmtId="0" fontId="0" fillId="0" borderId="6" xfId="0" applyFill="1" applyBorder="1" applyAlignment="1">
      <alignment horizontal="left"/>
    </xf>
    <xf numFmtId="2" fontId="11" fillId="0" borderId="6" xfId="0" applyNumberFormat="1" applyFont="1" applyFill="1" applyBorder="1"/>
    <xf numFmtId="4" fontId="11" fillId="0" borderId="6" xfId="0" applyNumberFormat="1" applyFont="1" applyFill="1" applyBorder="1"/>
    <xf numFmtId="0" fontId="11" fillId="0" borderId="0" xfId="0" applyFont="1" applyFill="1"/>
    <xf numFmtId="0" fontId="0" fillId="0" borderId="0" xfId="0" applyFill="1"/>
    <xf numFmtId="0" fontId="0" fillId="0" borderId="6" xfId="0" applyFill="1" applyBorder="1" applyAlignment="1">
      <alignment horizontal="right" vertical="center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7" xfId="0" applyFont="1" applyBorder="1" applyAlignment="1">
      <alignment horizontal="center" vertical="center" textRotation="90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right"/>
    </xf>
    <xf numFmtId="0" fontId="6" fillId="0" borderId="0" xfId="19" applyFont="1" applyAlignment="1">
      <alignment horizontal="left" vertical="center"/>
    </xf>
    <xf numFmtId="0" fontId="6" fillId="0" borderId="0" xfId="19" applyFont="1" applyAlignment="1">
      <alignment horizontal="left" vertical="top" wrapText="1"/>
    </xf>
    <xf numFmtId="0" fontId="7" fillId="0" borderId="1" xfId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9" fillId="0" borderId="5" xfId="2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4" fontId="4" fillId="0" borderId="0" xfId="1" applyNumberFormat="1" applyFont="1" applyAlignment="1">
      <alignment horizontal="right"/>
    </xf>
    <xf numFmtId="0" fontId="4" fillId="0" borderId="0" xfId="1" applyFont="1" applyAlignment="1">
      <alignment horizontal="right"/>
    </xf>
    <xf numFmtId="0" fontId="4" fillId="3" borderId="0" xfId="1" applyFont="1" applyFill="1" applyAlignment="1">
      <alignment horizontal="right"/>
    </xf>
    <xf numFmtId="4" fontId="4" fillId="3" borderId="0" xfId="1" applyNumberFormat="1" applyFont="1" applyFill="1" applyAlignment="1">
      <alignment horizontal="right"/>
    </xf>
    <xf numFmtId="4" fontId="4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4" fontId="4" fillId="0" borderId="7" xfId="1" applyNumberFormat="1" applyFont="1" applyBorder="1" applyAlignment="1">
      <alignment horizontal="center" vertical="center" wrapText="1"/>
    </xf>
    <xf numFmtId="4" fontId="4" fillId="0" borderId="6" xfId="1" applyNumberFormat="1" applyFont="1" applyBorder="1" applyAlignment="1">
      <alignment horizontal="center" vertical="center" wrapText="1"/>
    </xf>
    <xf numFmtId="0" fontId="16" fillId="0" borderId="7" xfId="19" applyFont="1" applyBorder="1" applyAlignment="1">
      <alignment horizontal="center" vertical="center" wrapText="1"/>
    </xf>
    <xf numFmtId="0" fontId="16" fillId="0" borderId="6" xfId="19" applyFont="1" applyBorder="1" applyAlignment="1">
      <alignment horizontal="center" vertical="center" wrapText="1"/>
    </xf>
    <xf numFmtId="4" fontId="16" fillId="0" borderId="7" xfId="19" applyNumberFormat="1" applyFont="1" applyBorder="1" applyAlignment="1">
      <alignment horizontal="center" vertical="center" wrapText="1"/>
    </xf>
    <xf numFmtId="4" fontId="16" fillId="0" borderId="6" xfId="19" applyNumberFormat="1" applyFont="1" applyBorder="1" applyAlignment="1">
      <alignment horizontal="center" vertical="center" wrapText="1"/>
    </xf>
  </cellXfs>
  <cellStyles count="24">
    <cellStyle name="Обычный" xfId="0" builtinId="0"/>
    <cellStyle name="Обычный 2" xfId="1"/>
    <cellStyle name="Обычный 2 2" xfId="2"/>
    <cellStyle name="Обычный 2 2 2" xfId="3"/>
    <cellStyle name="Обычный 2 2 2 2" xfId="4"/>
    <cellStyle name="Обычный 2 2 2 3" xfId="5"/>
    <cellStyle name="Обычный 2 2 5" xfId="6"/>
    <cellStyle name="Обычный 2 2 5 2" xfId="7"/>
    <cellStyle name="Обычный 2 2 5 2 2" xfId="8"/>
    <cellStyle name="Обычный 2 2 5 3" xfId="9"/>
    <cellStyle name="Обычный 2 2 6" xfId="10"/>
    <cellStyle name="Обычный 2 2 6 2" xfId="11"/>
    <cellStyle name="Обычный 2 2 6 2 2" xfId="12"/>
    <cellStyle name="Обычный 2 2 6 3" xfId="13"/>
    <cellStyle name="Обычный 2 3" xfId="14"/>
    <cellStyle name="Обычный 2 3 2" xfId="15"/>
    <cellStyle name="Обычный 2 4" xfId="16"/>
    <cellStyle name="Обычный 3" xfId="17"/>
    <cellStyle name="Обычный 3 2" xfId="18"/>
    <cellStyle name="Обычный 3 2 2" xfId="19"/>
    <cellStyle name="Обычный 4" xfId="20"/>
    <cellStyle name="Обычный 4 2" xfId="21"/>
    <cellStyle name="Финансовый 2" xfId="22"/>
    <cellStyle name="Финансовый 2 2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979714</xdr:colOff>
      <xdr:row>44</xdr:row>
      <xdr:rowOff>136071</xdr:rowOff>
    </xdr:from>
    <xdr:to>
      <xdr:col>11</xdr:col>
      <xdr:colOff>190500</xdr:colOff>
      <xdr:row>44</xdr:row>
      <xdr:rowOff>137659</xdr:rowOff>
    </xdr:to>
    <xdr:cxnSp macro="">
      <xdr:nvCxnSpPr>
        <xdr:cNvPr id="3" name="Прямая соединительная линия 2"/>
        <xdr:cNvCxnSpPr/>
      </xdr:nvCxnSpPr>
      <xdr:spPr>
        <a:xfrm>
          <a:off x="11321143" y="12192000"/>
          <a:ext cx="2816678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1496786</xdr:colOff>
      <xdr:row>37</xdr:row>
      <xdr:rowOff>176893</xdr:rowOff>
    </xdr:from>
    <xdr:to>
      <xdr:col>7</xdr:col>
      <xdr:colOff>639536</xdr:colOff>
      <xdr:row>37</xdr:row>
      <xdr:rowOff>178481</xdr:rowOff>
    </xdr:to>
    <xdr:cxnSp macro="">
      <xdr:nvCxnSpPr>
        <xdr:cNvPr id="3" name="Прямая соединительная линия 2"/>
        <xdr:cNvCxnSpPr/>
      </xdr:nvCxnSpPr>
      <xdr:spPr>
        <a:xfrm>
          <a:off x="8354786" y="9933214"/>
          <a:ext cx="3850821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149679</xdr:colOff>
      <xdr:row>24</xdr:row>
      <xdr:rowOff>176892</xdr:rowOff>
    </xdr:from>
    <xdr:to>
      <xdr:col>8</xdr:col>
      <xdr:colOff>285750</xdr:colOff>
      <xdr:row>24</xdr:row>
      <xdr:rowOff>178480</xdr:rowOff>
    </xdr:to>
    <xdr:cxnSp macro="">
      <xdr:nvCxnSpPr>
        <xdr:cNvPr id="3" name="Прямая соединительная линия 2"/>
        <xdr:cNvCxnSpPr/>
      </xdr:nvCxnSpPr>
      <xdr:spPr>
        <a:xfrm>
          <a:off x="5225143" y="5279571"/>
          <a:ext cx="2095500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40"/>
  <sheetViews>
    <sheetView tabSelected="1" topLeftCell="E1" zoomScale="70" workbookViewId="0">
      <selection activeCell="S4" sqref="S4:W4"/>
    </sheetView>
  </sheetViews>
  <sheetFormatPr defaultColWidth="9.140625" defaultRowHeight="15"/>
  <cols>
    <col min="1" max="1" width="8.7109375" style="1" bestFit="1" customWidth="1"/>
    <col min="2" max="2" width="8.7109375" style="1" customWidth="1"/>
    <col min="3" max="3" width="13.5703125" style="2" customWidth="1"/>
    <col min="4" max="4" width="39.28515625" style="1" bestFit="1" customWidth="1"/>
    <col min="5" max="5" width="55.7109375" style="1" customWidth="1"/>
    <col min="6" max="6" width="16.42578125" style="1" customWidth="1"/>
    <col min="7" max="7" width="12.28515625" style="1" customWidth="1"/>
    <col min="8" max="8" width="15.140625" style="1" customWidth="1"/>
    <col min="9" max="9" width="12.7109375" style="3" customWidth="1"/>
    <col min="10" max="10" width="13.5703125" style="3" customWidth="1"/>
    <col min="11" max="11" width="12.7109375" style="3" customWidth="1"/>
    <col min="12" max="12" width="13.28515625" style="4" customWidth="1"/>
    <col min="13" max="13" width="12" style="4" bestFit="1" customWidth="1"/>
    <col min="14" max="14" width="14.140625" style="4" customWidth="1"/>
    <col min="15" max="15" width="10.140625" style="1" customWidth="1"/>
    <col min="16" max="16" width="11.5703125" style="1" customWidth="1"/>
    <col min="17" max="17" width="12.28515625" style="1" customWidth="1"/>
    <col min="18" max="18" width="17.28515625" style="5" customWidth="1"/>
    <col min="19" max="21" width="8.42578125" style="5" customWidth="1"/>
    <col min="22" max="22" width="17" style="5" customWidth="1"/>
    <col min="23" max="23" width="14.85546875" style="1" customWidth="1"/>
    <col min="24" max="16384" width="9.140625" style="1"/>
  </cols>
  <sheetData>
    <row r="1" spans="1:23" ht="23.25" customHeight="1">
      <c r="A1" s="6"/>
      <c r="B1" s="6"/>
      <c r="C1" s="7"/>
      <c r="D1" s="6"/>
      <c r="E1" s="8"/>
      <c r="F1" s="7"/>
      <c r="G1" s="6"/>
      <c r="H1" s="6"/>
      <c r="I1" s="9"/>
      <c r="J1" s="7"/>
      <c r="K1" s="7"/>
      <c r="L1" s="10"/>
      <c r="M1" s="10"/>
      <c r="N1" s="10"/>
      <c r="O1" s="11"/>
      <c r="P1" s="11"/>
      <c r="Q1" s="11"/>
      <c r="R1" s="12"/>
      <c r="S1" s="103" t="s">
        <v>0</v>
      </c>
      <c r="T1" s="103"/>
      <c r="U1" s="103"/>
      <c r="V1" s="103"/>
      <c r="W1" s="103"/>
    </row>
    <row r="2" spans="1:23" ht="15" customHeight="1">
      <c r="A2" s="6"/>
      <c r="B2" s="6"/>
      <c r="C2" s="7"/>
      <c r="D2" s="9"/>
      <c r="E2" s="8"/>
      <c r="F2" s="7"/>
      <c r="G2" s="6"/>
      <c r="H2" s="6"/>
      <c r="I2" s="9"/>
      <c r="J2" s="7"/>
      <c r="K2" s="7"/>
      <c r="L2" s="10"/>
      <c r="M2" s="10"/>
      <c r="N2" s="10"/>
      <c r="O2" s="11"/>
      <c r="P2" s="11"/>
      <c r="Q2" s="11"/>
      <c r="R2" s="12"/>
      <c r="S2" s="103" t="s">
        <v>1</v>
      </c>
      <c r="T2" s="103"/>
      <c r="U2" s="103"/>
      <c r="V2" s="103"/>
      <c r="W2" s="103"/>
    </row>
    <row r="3" spans="1:23" ht="19.5" customHeight="1">
      <c r="A3" s="6"/>
      <c r="B3" s="6"/>
      <c r="C3" s="7"/>
      <c r="D3" s="6"/>
      <c r="E3" s="8"/>
      <c r="F3" s="7"/>
      <c r="G3" s="6"/>
      <c r="H3" s="6"/>
      <c r="I3" s="9"/>
      <c r="J3" s="7"/>
      <c r="K3" s="7"/>
      <c r="L3" s="10"/>
      <c r="M3" s="10"/>
      <c r="N3" s="10"/>
      <c r="O3" s="11"/>
      <c r="P3" s="11"/>
      <c r="Q3" s="11"/>
      <c r="R3" s="12"/>
      <c r="S3" s="103" t="s">
        <v>2</v>
      </c>
      <c r="T3" s="103"/>
      <c r="U3" s="103"/>
      <c r="V3" s="103"/>
      <c r="W3" s="103"/>
    </row>
    <row r="4" spans="1:23" ht="104.25" customHeight="1">
      <c r="A4" s="6"/>
      <c r="B4" s="6"/>
      <c r="C4" s="7"/>
      <c r="D4" s="9"/>
      <c r="E4" s="8"/>
      <c r="F4" s="7"/>
      <c r="G4" s="6"/>
      <c r="H4" s="6"/>
      <c r="I4" s="9"/>
      <c r="J4" s="7"/>
      <c r="K4" s="7"/>
      <c r="L4" s="10"/>
      <c r="M4" s="10"/>
      <c r="N4" s="10"/>
      <c r="O4" s="11"/>
      <c r="P4" s="11"/>
      <c r="Q4" s="11"/>
      <c r="R4" s="12"/>
      <c r="S4" s="104" t="s">
        <v>95</v>
      </c>
      <c r="T4" s="104"/>
      <c r="U4" s="104"/>
      <c r="V4" s="104"/>
      <c r="W4" s="104"/>
    </row>
    <row r="5" spans="1:23" ht="24" customHeight="1">
      <c r="A5" s="6"/>
      <c r="B5" s="6"/>
      <c r="C5" s="7"/>
      <c r="D5" s="6"/>
      <c r="E5" s="8"/>
      <c r="F5" s="7"/>
      <c r="G5" s="6"/>
      <c r="H5" s="6"/>
      <c r="I5" s="9"/>
      <c r="J5" s="7"/>
      <c r="K5" s="7"/>
      <c r="L5" s="10"/>
      <c r="M5" s="10"/>
      <c r="N5" s="10"/>
      <c r="O5" s="13"/>
      <c r="P5" s="13"/>
      <c r="Q5" s="13"/>
      <c r="R5" s="14"/>
      <c r="S5" s="14"/>
      <c r="T5" s="14"/>
      <c r="U5" s="14"/>
      <c r="V5" s="14"/>
    </row>
    <row r="6" spans="1:23" ht="20.25" customHeight="1">
      <c r="A6" s="6"/>
      <c r="B6" s="6"/>
      <c r="C6" s="7"/>
      <c r="D6" s="6"/>
      <c r="E6" s="8"/>
      <c r="F6" s="7"/>
      <c r="G6" s="6"/>
      <c r="H6" s="6"/>
      <c r="I6" s="9"/>
      <c r="J6" s="7"/>
      <c r="K6" s="7"/>
      <c r="L6" s="10"/>
      <c r="M6" s="10"/>
      <c r="N6" s="10"/>
      <c r="O6" s="15"/>
      <c r="P6" s="15"/>
      <c r="Q6" s="15"/>
      <c r="R6" s="16"/>
      <c r="S6" s="16"/>
      <c r="T6" s="16"/>
      <c r="U6" s="16"/>
      <c r="V6" s="16"/>
      <c r="W6" s="9"/>
    </row>
    <row r="7" spans="1:23" ht="21" customHeight="1">
      <c r="A7" s="101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</row>
    <row r="8" spans="1:23" ht="21" customHeight="1">
      <c r="A8" s="101" t="s">
        <v>3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</row>
    <row r="9" spans="1:23" ht="21" customHeight="1">
      <c r="A9" s="101" t="s">
        <v>4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</row>
    <row r="10" spans="1:23" ht="30.75" customHeight="1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02" t="s">
        <v>5</v>
      </c>
      <c r="Q10" s="102"/>
      <c r="R10" s="102"/>
      <c r="S10" s="102"/>
      <c r="T10" s="102"/>
      <c r="U10" s="102"/>
      <c r="V10" s="102"/>
      <c r="W10" s="102"/>
    </row>
    <row r="11" spans="1:23" ht="25.5" customHeight="1">
      <c r="A11" s="105" t="s">
        <v>6</v>
      </c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</row>
    <row r="12" spans="1:23" s="18" customFormat="1" ht="33" customHeight="1">
      <c r="A12" s="106" t="s">
        <v>7</v>
      </c>
      <c r="B12" s="106" t="s">
        <v>8</v>
      </c>
      <c r="C12" s="106" t="s">
        <v>9</v>
      </c>
      <c r="D12" s="106" t="s">
        <v>10</v>
      </c>
      <c r="E12" s="106" t="s">
        <v>11</v>
      </c>
      <c r="F12" s="106" t="s">
        <v>12</v>
      </c>
      <c r="G12" s="106" t="s">
        <v>13</v>
      </c>
      <c r="H12" s="106" t="s">
        <v>14</v>
      </c>
      <c r="I12" s="108" t="s">
        <v>15</v>
      </c>
      <c r="J12" s="109"/>
      <c r="K12" s="110"/>
      <c r="L12" s="111" t="s">
        <v>16</v>
      </c>
      <c r="M12" s="113" t="s">
        <v>17</v>
      </c>
      <c r="N12" s="113"/>
      <c r="O12" s="106" t="s">
        <v>18</v>
      </c>
      <c r="P12" s="106" t="s">
        <v>19</v>
      </c>
      <c r="Q12" s="106" t="s">
        <v>20</v>
      </c>
      <c r="R12" s="114" t="s">
        <v>21</v>
      </c>
      <c r="S12" s="115"/>
      <c r="T12" s="115"/>
      <c r="U12" s="115"/>
      <c r="V12" s="116"/>
      <c r="W12" s="99" t="s">
        <v>22</v>
      </c>
    </row>
    <row r="13" spans="1:23" s="18" customFormat="1" ht="107.25" customHeight="1">
      <c r="A13" s="107"/>
      <c r="B13" s="107"/>
      <c r="C13" s="107"/>
      <c r="D13" s="107"/>
      <c r="E13" s="107"/>
      <c r="F13" s="107"/>
      <c r="G13" s="107"/>
      <c r="H13" s="107"/>
      <c r="I13" s="20" t="s">
        <v>23</v>
      </c>
      <c r="J13" s="20" t="s">
        <v>24</v>
      </c>
      <c r="K13" s="20" t="s">
        <v>25</v>
      </c>
      <c r="L13" s="112"/>
      <c r="M13" s="21" t="s">
        <v>17</v>
      </c>
      <c r="N13" s="21" t="s">
        <v>26</v>
      </c>
      <c r="O13" s="107"/>
      <c r="P13" s="107"/>
      <c r="Q13" s="107"/>
      <c r="R13" s="22" t="s">
        <v>27</v>
      </c>
      <c r="S13" s="22" t="s">
        <v>28</v>
      </c>
      <c r="T13" s="22" t="s">
        <v>29</v>
      </c>
      <c r="U13" s="22" t="s">
        <v>30</v>
      </c>
      <c r="V13" s="22" t="s">
        <v>31</v>
      </c>
      <c r="W13" s="100"/>
    </row>
    <row r="14" spans="1:23">
      <c r="A14" s="23">
        <v>4273</v>
      </c>
      <c r="B14" s="23">
        <v>1</v>
      </c>
      <c r="C14" s="24">
        <v>2023</v>
      </c>
      <c r="D14" s="23" t="s">
        <v>32</v>
      </c>
      <c r="E14" s="23" t="s">
        <v>33</v>
      </c>
      <c r="F14" s="23">
        <v>1</v>
      </c>
      <c r="G14" s="23">
        <v>1972</v>
      </c>
      <c r="H14" s="23"/>
      <c r="I14" s="25" t="s">
        <v>34</v>
      </c>
      <c r="J14" s="25" t="s">
        <v>34</v>
      </c>
      <c r="K14" s="25" t="s">
        <v>34</v>
      </c>
      <c r="L14" s="26">
        <v>977.1</v>
      </c>
      <c r="M14" s="26">
        <v>630.5</v>
      </c>
      <c r="N14" s="26">
        <v>543.5</v>
      </c>
      <c r="O14" s="23">
        <v>25</v>
      </c>
      <c r="P14" s="23">
        <v>2</v>
      </c>
      <c r="Q14" s="23">
        <v>2</v>
      </c>
      <c r="R14" s="27">
        <f>'Таблица 2'!L6</f>
        <v>3162867.24</v>
      </c>
      <c r="S14" s="27">
        <v>0</v>
      </c>
      <c r="T14" s="27">
        <v>0</v>
      </c>
      <c r="U14" s="27">
        <v>0</v>
      </c>
      <c r="V14" s="27">
        <f t="shared" ref="V14:V17" si="0">R14</f>
        <v>3162867.24</v>
      </c>
      <c r="W14" s="28">
        <v>45383</v>
      </c>
    </row>
    <row r="15" spans="1:23">
      <c r="A15" s="23">
        <v>1499</v>
      </c>
      <c r="B15" s="23">
        <v>2</v>
      </c>
      <c r="C15" s="24">
        <v>2023</v>
      </c>
      <c r="D15" s="23" t="s">
        <v>32</v>
      </c>
      <c r="E15" s="23" t="s">
        <v>35</v>
      </c>
      <c r="F15" s="23">
        <v>1</v>
      </c>
      <c r="G15" s="23">
        <v>1977</v>
      </c>
      <c r="H15" s="23"/>
      <c r="I15" s="25" t="s">
        <v>34</v>
      </c>
      <c r="J15" s="25" t="s">
        <v>34</v>
      </c>
      <c r="K15" s="25" t="s">
        <v>34</v>
      </c>
      <c r="L15" s="26">
        <v>1114.9000000000001</v>
      </c>
      <c r="M15" s="26">
        <v>701.9</v>
      </c>
      <c r="N15" s="26">
        <v>701.9</v>
      </c>
      <c r="O15" s="23">
        <v>34</v>
      </c>
      <c r="P15" s="23">
        <v>2</v>
      </c>
      <c r="Q15" s="23">
        <v>2</v>
      </c>
      <c r="R15" s="27">
        <f>'Таблица 2'!L7</f>
        <v>869252.25600000005</v>
      </c>
      <c r="S15" s="27">
        <v>0</v>
      </c>
      <c r="T15" s="27">
        <v>0</v>
      </c>
      <c r="U15" s="27">
        <v>0</v>
      </c>
      <c r="V15" s="27">
        <f t="shared" si="0"/>
        <v>869252.25600000005</v>
      </c>
      <c r="W15" s="28">
        <v>45323</v>
      </c>
    </row>
    <row r="16" spans="1:23">
      <c r="A16" s="23">
        <v>3068</v>
      </c>
      <c r="B16" s="23">
        <v>3</v>
      </c>
      <c r="C16" s="24">
        <v>2023</v>
      </c>
      <c r="D16" s="23" t="s">
        <v>32</v>
      </c>
      <c r="E16" s="23" t="s">
        <v>36</v>
      </c>
      <c r="F16" s="23">
        <v>1</v>
      </c>
      <c r="G16" s="23">
        <v>1968</v>
      </c>
      <c r="H16" s="23">
        <v>2021</v>
      </c>
      <c r="I16" s="25" t="s">
        <v>34</v>
      </c>
      <c r="J16" s="25" t="s">
        <v>34</v>
      </c>
      <c r="K16" s="25" t="s">
        <v>34</v>
      </c>
      <c r="L16" s="26">
        <v>1115.9000000000001</v>
      </c>
      <c r="M16" s="26">
        <v>727.4</v>
      </c>
      <c r="N16" s="26">
        <v>679.6</v>
      </c>
      <c r="O16" s="23">
        <v>31</v>
      </c>
      <c r="P16" s="23">
        <v>2</v>
      </c>
      <c r="Q16" s="23">
        <v>2</v>
      </c>
      <c r="R16" s="27">
        <f>'Таблица 2'!L8</f>
        <v>1416120.03</v>
      </c>
      <c r="S16" s="27">
        <v>0</v>
      </c>
      <c r="T16" s="27">
        <v>0</v>
      </c>
      <c r="U16" s="27">
        <v>0</v>
      </c>
      <c r="V16" s="27">
        <f t="shared" si="0"/>
        <v>1416120.03</v>
      </c>
      <c r="W16" s="28">
        <f>DATE(C16,12,31)</f>
        <v>45291</v>
      </c>
    </row>
    <row r="17" spans="1:23">
      <c r="A17" s="23">
        <v>6101</v>
      </c>
      <c r="B17" s="23">
        <v>4</v>
      </c>
      <c r="C17" s="24">
        <v>2023</v>
      </c>
      <c r="D17" s="23" t="s">
        <v>32</v>
      </c>
      <c r="E17" s="23" t="s">
        <v>37</v>
      </c>
      <c r="F17" s="23">
        <v>1</v>
      </c>
      <c r="G17" s="23">
        <v>1969</v>
      </c>
      <c r="H17" s="23">
        <v>2016</v>
      </c>
      <c r="I17" s="25" t="s">
        <v>34</v>
      </c>
      <c r="J17" s="25" t="s">
        <v>34</v>
      </c>
      <c r="K17" s="25" t="s">
        <v>34</v>
      </c>
      <c r="L17" s="26">
        <v>717.5</v>
      </c>
      <c r="M17" s="26">
        <v>641.79999999999995</v>
      </c>
      <c r="N17" s="26">
        <v>641.79999999999995</v>
      </c>
      <c r="O17" s="23">
        <v>21</v>
      </c>
      <c r="P17" s="23">
        <v>2</v>
      </c>
      <c r="Q17" s="23">
        <v>2</v>
      </c>
      <c r="R17" s="27">
        <f>'Таблица 2'!L9</f>
        <v>3880594.8059999999</v>
      </c>
      <c r="S17" s="27">
        <v>0</v>
      </c>
      <c r="T17" s="27">
        <v>0</v>
      </c>
      <c r="U17" s="27">
        <v>0</v>
      </c>
      <c r="V17" s="27">
        <f t="shared" si="0"/>
        <v>3880594.8059999999</v>
      </c>
      <c r="W17" s="28">
        <v>45383</v>
      </c>
    </row>
    <row r="18" spans="1:23">
      <c r="A18" s="23"/>
      <c r="B18" s="29"/>
      <c r="C18" s="30" t="s">
        <v>38</v>
      </c>
      <c r="D18" s="31"/>
      <c r="E18" s="23"/>
      <c r="F18" s="23"/>
      <c r="G18" s="23"/>
      <c r="H18" s="23"/>
      <c r="I18" s="32"/>
      <c r="J18" s="32"/>
      <c r="K18" s="32"/>
      <c r="L18" s="33">
        <f>SUM(L14:L17)</f>
        <v>3925.4</v>
      </c>
      <c r="M18" s="33">
        <f>SUM(M14:M17)</f>
        <v>2701.6000000000004</v>
      </c>
      <c r="N18" s="33">
        <f>SUM(N14:N17)</f>
        <v>2566.8000000000002</v>
      </c>
      <c r="O18" s="34">
        <f>SUM(O14:O17)</f>
        <v>111</v>
      </c>
      <c r="P18" s="23"/>
      <c r="Q18" s="23"/>
      <c r="R18" s="35">
        <f>SUM(R14:R17)</f>
        <v>9328834.3320000004</v>
      </c>
      <c r="S18" s="35">
        <v>0</v>
      </c>
      <c r="T18" s="35">
        <v>0</v>
      </c>
      <c r="U18" s="35">
        <v>0</v>
      </c>
      <c r="V18" s="35">
        <f>SUM(V14:V17)</f>
        <v>9328834.3320000004</v>
      </c>
      <c r="W18" s="28"/>
    </row>
    <row r="19" spans="1:23">
      <c r="A19" s="23">
        <v>2767</v>
      </c>
      <c r="B19" s="29">
        <v>5</v>
      </c>
      <c r="C19" s="36">
        <v>2024</v>
      </c>
      <c r="D19" s="31" t="s">
        <v>32</v>
      </c>
      <c r="E19" s="23" t="s">
        <v>39</v>
      </c>
      <c r="F19" s="23">
        <v>1</v>
      </c>
      <c r="G19" s="23">
        <v>1989</v>
      </c>
      <c r="H19" s="23"/>
      <c r="I19" s="32" t="s">
        <v>34</v>
      </c>
      <c r="J19" s="32" t="s">
        <v>34</v>
      </c>
      <c r="K19" s="32" t="s">
        <v>34</v>
      </c>
      <c r="L19" s="26">
        <v>3234.1</v>
      </c>
      <c r="M19" s="26">
        <v>2294.4</v>
      </c>
      <c r="N19" s="26">
        <v>2294.4</v>
      </c>
      <c r="O19" s="23">
        <v>72</v>
      </c>
      <c r="P19" s="23">
        <v>4</v>
      </c>
      <c r="Q19" s="23">
        <v>4</v>
      </c>
      <c r="R19" s="27">
        <f>'Таблица 2'!L11</f>
        <v>6332373.5800000001</v>
      </c>
      <c r="S19" s="27">
        <v>0</v>
      </c>
      <c r="T19" s="27">
        <v>0</v>
      </c>
      <c r="U19" s="27">
        <v>0</v>
      </c>
      <c r="V19" s="27">
        <f t="shared" ref="V19:V29" si="1">R19</f>
        <v>6332373.5800000001</v>
      </c>
      <c r="W19" s="28">
        <v>45657</v>
      </c>
    </row>
    <row r="20" spans="1:23">
      <c r="A20" s="23">
        <v>1483</v>
      </c>
      <c r="B20" s="29">
        <v>6</v>
      </c>
      <c r="C20" s="36">
        <v>2024</v>
      </c>
      <c r="D20" s="31" t="s">
        <v>32</v>
      </c>
      <c r="E20" s="23" t="s">
        <v>40</v>
      </c>
      <c r="F20" s="23">
        <v>1</v>
      </c>
      <c r="G20" s="23">
        <v>1967</v>
      </c>
      <c r="H20" s="23">
        <v>2019</v>
      </c>
      <c r="I20" s="32" t="s">
        <v>34</v>
      </c>
      <c r="J20" s="32" t="s">
        <v>34</v>
      </c>
      <c r="K20" s="32" t="s">
        <v>34</v>
      </c>
      <c r="L20" s="26">
        <v>1339.1</v>
      </c>
      <c r="M20" s="26">
        <v>717.5</v>
      </c>
      <c r="N20" s="26">
        <v>717.5</v>
      </c>
      <c r="O20" s="23">
        <v>21</v>
      </c>
      <c r="P20" s="23">
        <v>2</v>
      </c>
      <c r="Q20" s="23">
        <v>2</v>
      </c>
      <c r="R20" s="27">
        <f>'Таблица 2'!L12</f>
        <v>6143312.4400000004</v>
      </c>
      <c r="S20" s="27">
        <v>0</v>
      </c>
      <c r="T20" s="27">
        <v>0</v>
      </c>
      <c r="U20" s="27">
        <v>0</v>
      </c>
      <c r="V20" s="27">
        <f t="shared" si="1"/>
        <v>6143312.4400000004</v>
      </c>
      <c r="W20" s="28">
        <v>45657</v>
      </c>
    </row>
    <row r="21" spans="1:23">
      <c r="A21" s="23">
        <v>1717</v>
      </c>
      <c r="B21" s="29">
        <v>7</v>
      </c>
      <c r="C21" s="36">
        <v>2024</v>
      </c>
      <c r="D21" s="31" t="s">
        <v>32</v>
      </c>
      <c r="E21" s="23" t="s">
        <v>41</v>
      </c>
      <c r="F21" s="23">
        <v>1</v>
      </c>
      <c r="G21" s="23">
        <v>1973</v>
      </c>
      <c r="H21" s="23"/>
      <c r="I21" s="32" t="s">
        <v>34</v>
      </c>
      <c r="J21" s="32" t="s">
        <v>34</v>
      </c>
      <c r="K21" s="32" t="s">
        <v>34</v>
      </c>
      <c r="L21" s="26">
        <v>1161.4000000000001</v>
      </c>
      <c r="M21" s="26">
        <v>938.2</v>
      </c>
      <c r="N21" s="26">
        <v>938.2</v>
      </c>
      <c r="O21" s="23">
        <v>43</v>
      </c>
      <c r="P21" s="23">
        <v>3</v>
      </c>
      <c r="Q21" s="23">
        <v>2</v>
      </c>
      <c r="R21" s="27">
        <f>'Таблица 2'!L13</f>
        <v>5691598.29</v>
      </c>
      <c r="S21" s="27">
        <v>0</v>
      </c>
      <c r="T21" s="27">
        <v>0</v>
      </c>
      <c r="U21" s="27">
        <v>0</v>
      </c>
      <c r="V21" s="27">
        <f t="shared" si="1"/>
        <v>5691598.29</v>
      </c>
      <c r="W21" s="28">
        <v>45657</v>
      </c>
    </row>
    <row r="22" spans="1:23">
      <c r="A22" s="23">
        <v>1609</v>
      </c>
      <c r="B22" s="29">
        <v>8</v>
      </c>
      <c r="C22" s="36">
        <v>2024</v>
      </c>
      <c r="D22" s="31" t="s">
        <v>32</v>
      </c>
      <c r="E22" s="23" t="s">
        <v>42</v>
      </c>
      <c r="F22" s="23">
        <v>1</v>
      </c>
      <c r="G22" s="23">
        <v>1970</v>
      </c>
      <c r="H22" s="23">
        <v>2019</v>
      </c>
      <c r="I22" s="32" t="s">
        <v>34</v>
      </c>
      <c r="J22" s="32" t="s">
        <v>34</v>
      </c>
      <c r="K22" s="32" t="s">
        <v>34</v>
      </c>
      <c r="L22" s="26">
        <v>1061.0999999999999</v>
      </c>
      <c r="M22" s="26">
        <v>987.9</v>
      </c>
      <c r="N22" s="26">
        <v>987.9</v>
      </c>
      <c r="O22" s="23">
        <v>44</v>
      </c>
      <c r="P22" s="23">
        <v>2</v>
      </c>
      <c r="Q22" s="23">
        <v>3</v>
      </c>
      <c r="R22" s="27">
        <f>'Таблица 2'!L14</f>
        <v>8076649.0020000003</v>
      </c>
      <c r="S22" s="27">
        <v>0</v>
      </c>
      <c r="T22" s="27">
        <v>0</v>
      </c>
      <c r="U22" s="27">
        <v>0</v>
      </c>
      <c r="V22" s="27">
        <f t="shared" si="1"/>
        <v>8076649.0020000003</v>
      </c>
      <c r="W22" s="28">
        <v>45657</v>
      </c>
    </row>
    <row r="23" spans="1:23">
      <c r="A23" s="23">
        <v>4350</v>
      </c>
      <c r="B23" s="29">
        <v>9</v>
      </c>
      <c r="C23" s="36">
        <v>2024</v>
      </c>
      <c r="D23" s="31" t="s">
        <v>32</v>
      </c>
      <c r="E23" s="23" t="s">
        <v>43</v>
      </c>
      <c r="F23" s="23">
        <v>1</v>
      </c>
      <c r="G23" s="23">
        <v>1969</v>
      </c>
      <c r="H23" s="23"/>
      <c r="I23" s="32" t="s">
        <v>34</v>
      </c>
      <c r="J23" s="32" t="s">
        <v>34</v>
      </c>
      <c r="K23" s="32" t="s">
        <v>34</v>
      </c>
      <c r="L23" s="26">
        <v>516.4</v>
      </c>
      <c r="M23" s="26">
        <v>333.6</v>
      </c>
      <c r="N23" s="26">
        <v>333.6</v>
      </c>
      <c r="O23" s="23">
        <v>15</v>
      </c>
      <c r="P23" s="23">
        <v>2</v>
      </c>
      <c r="Q23" s="23">
        <v>1</v>
      </c>
      <c r="R23" s="27">
        <f>'Таблица 2'!L16</f>
        <v>2890970.56</v>
      </c>
      <c r="S23" s="27">
        <v>0</v>
      </c>
      <c r="T23" s="27">
        <v>0</v>
      </c>
      <c r="U23" s="27">
        <v>0</v>
      </c>
      <c r="V23" s="27">
        <f t="shared" si="1"/>
        <v>2890970.56</v>
      </c>
      <c r="W23" s="28">
        <v>45657</v>
      </c>
    </row>
    <row r="24" spans="1:23">
      <c r="A24" s="23">
        <v>4328</v>
      </c>
      <c r="B24" s="29">
        <v>10</v>
      </c>
      <c r="C24" s="36">
        <v>2024</v>
      </c>
      <c r="D24" s="31" t="s">
        <v>32</v>
      </c>
      <c r="E24" s="23" t="s">
        <v>44</v>
      </c>
      <c r="F24" s="23">
        <v>1</v>
      </c>
      <c r="G24" s="23">
        <v>1969</v>
      </c>
      <c r="H24" s="23"/>
      <c r="I24" s="32" t="s">
        <v>34</v>
      </c>
      <c r="J24" s="32" t="s">
        <v>34</v>
      </c>
      <c r="K24" s="32" t="s">
        <v>34</v>
      </c>
      <c r="L24" s="26">
        <v>523.29999999999995</v>
      </c>
      <c r="M24" s="26">
        <v>276.10000000000002</v>
      </c>
      <c r="N24" s="26">
        <v>276.10000000000002</v>
      </c>
      <c r="O24" s="23">
        <v>13</v>
      </c>
      <c r="P24" s="23">
        <v>2</v>
      </c>
      <c r="Q24" s="23">
        <v>1</v>
      </c>
      <c r="R24" s="27">
        <f>'Таблица 2'!L17</f>
        <v>2927107.6919999998</v>
      </c>
      <c r="S24" s="27">
        <v>0</v>
      </c>
      <c r="T24" s="27">
        <v>0</v>
      </c>
      <c r="U24" s="27">
        <v>0</v>
      </c>
      <c r="V24" s="27">
        <f t="shared" si="1"/>
        <v>2927107.6919999998</v>
      </c>
      <c r="W24" s="28">
        <v>45657</v>
      </c>
    </row>
    <row r="25" spans="1:23">
      <c r="A25" s="23">
        <v>4254</v>
      </c>
      <c r="B25" s="29">
        <v>11</v>
      </c>
      <c r="C25" s="36">
        <v>2024</v>
      </c>
      <c r="D25" s="31" t="s">
        <v>32</v>
      </c>
      <c r="E25" s="23" t="s">
        <v>45</v>
      </c>
      <c r="F25" s="23">
        <v>1</v>
      </c>
      <c r="G25" s="23">
        <v>1969</v>
      </c>
      <c r="H25" s="23">
        <v>2013</v>
      </c>
      <c r="I25" s="32" t="s">
        <v>34</v>
      </c>
      <c r="J25" s="32" t="s">
        <v>34</v>
      </c>
      <c r="K25" s="32" t="s">
        <v>34</v>
      </c>
      <c r="L25" s="26">
        <v>595</v>
      </c>
      <c r="M25" s="26">
        <v>359.1</v>
      </c>
      <c r="N25" s="26">
        <v>359.1</v>
      </c>
      <c r="O25" s="23">
        <v>20</v>
      </c>
      <c r="P25" s="23">
        <v>2</v>
      </c>
      <c r="Q25" s="23">
        <v>2</v>
      </c>
      <c r="R25" s="27">
        <f>'Таблица 2'!L18</f>
        <v>3812467.426</v>
      </c>
      <c r="S25" s="27">
        <v>0</v>
      </c>
      <c r="T25" s="27">
        <v>0</v>
      </c>
      <c r="U25" s="27">
        <v>0</v>
      </c>
      <c r="V25" s="27">
        <f t="shared" si="1"/>
        <v>3812467.426</v>
      </c>
      <c r="W25" s="28">
        <v>45657</v>
      </c>
    </row>
    <row r="26" spans="1:23">
      <c r="A26" s="23">
        <v>3746</v>
      </c>
      <c r="B26" s="29">
        <v>12</v>
      </c>
      <c r="C26" s="36">
        <v>2024</v>
      </c>
      <c r="D26" s="31" t="s">
        <v>32</v>
      </c>
      <c r="E26" s="23" t="s">
        <v>46</v>
      </c>
      <c r="F26" s="23">
        <v>1</v>
      </c>
      <c r="G26" s="23">
        <v>1965</v>
      </c>
      <c r="H26" s="23">
        <v>2019</v>
      </c>
      <c r="I26" s="32" t="s">
        <v>34</v>
      </c>
      <c r="J26" s="32" t="s">
        <v>34</v>
      </c>
      <c r="K26" s="32" t="s">
        <v>34</v>
      </c>
      <c r="L26" s="26">
        <v>617</v>
      </c>
      <c r="M26" s="26">
        <v>381</v>
      </c>
      <c r="N26" s="26">
        <v>381</v>
      </c>
      <c r="O26" s="23">
        <v>14</v>
      </c>
      <c r="P26" s="23">
        <v>2</v>
      </c>
      <c r="Q26" s="23">
        <v>2</v>
      </c>
      <c r="R26" s="27">
        <f>'Таблица 2'!L19</f>
        <v>3469164.6719999998</v>
      </c>
      <c r="S26" s="27">
        <v>0</v>
      </c>
      <c r="T26" s="27">
        <v>0</v>
      </c>
      <c r="U26" s="27">
        <v>0</v>
      </c>
      <c r="V26" s="27">
        <f t="shared" si="1"/>
        <v>3469164.6719999998</v>
      </c>
      <c r="W26" s="28">
        <v>45657</v>
      </c>
    </row>
    <row r="27" spans="1:23">
      <c r="A27" s="23">
        <v>3437</v>
      </c>
      <c r="B27" s="29">
        <v>13</v>
      </c>
      <c r="C27" s="36">
        <v>2024</v>
      </c>
      <c r="D27" s="31" t="s">
        <v>32</v>
      </c>
      <c r="E27" s="23" t="s">
        <v>47</v>
      </c>
      <c r="F27" s="23">
        <v>1</v>
      </c>
      <c r="G27" s="23">
        <v>1971</v>
      </c>
      <c r="H27" s="23">
        <v>2019</v>
      </c>
      <c r="I27" s="32" t="s">
        <v>34</v>
      </c>
      <c r="J27" s="32" t="s">
        <v>34</v>
      </c>
      <c r="K27" s="32" t="s">
        <v>34</v>
      </c>
      <c r="L27" s="26">
        <v>771.3</v>
      </c>
      <c r="M27" s="26">
        <v>714.1</v>
      </c>
      <c r="N27" s="26">
        <v>714.1</v>
      </c>
      <c r="O27" s="23">
        <v>25</v>
      </c>
      <c r="P27" s="23">
        <v>2</v>
      </c>
      <c r="Q27" s="23">
        <v>2</v>
      </c>
      <c r="R27" s="27">
        <f>'Таблица 2'!L15</f>
        <v>6595026.5899999999</v>
      </c>
      <c r="S27" s="27">
        <v>0</v>
      </c>
      <c r="T27" s="27">
        <v>0</v>
      </c>
      <c r="U27" s="27">
        <v>0</v>
      </c>
      <c r="V27" s="27">
        <f t="shared" si="1"/>
        <v>6595026.5899999999</v>
      </c>
      <c r="W27" s="28">
        <v>45657</v>
      </c>
    </row>
    <row r="28" spans="1:23">
      <c r="A28" s="23">
        <v>1709</v>
      </c>
      <c r="B28" s="29">
        <v>14</v>
      </c>
      <c r="C28" s="36">
        <v>2024</v>
      </c>
      <c r="D28" s="31" t="s">
        <v>32</v>
      </c>
      <c r="E28" s="23" t="s">
        <v>48</v>
      </c>
      <c r="F28" s="23">
        <v>1</v>
      </c>
      <c r="G28" s="23">
        <v>1972</v>
      </c>
      <c r="H28" s="23">
        <v>2019</v>
      </c>
      <c r="I28" s="32" t="s">
        <v>34</v>
      </c>
      <c r="J28" s="32" t="s">
        <v>34</v>
      </c>
      <c r="K28" s="32" t="s">
        <v>34</v>
      </c>
      <c r="L28" s="26">
        <v>1314.4</v>
      </c>
      <c r="M28" s="26">
        <v>939</v>
      </c>
      <c r="N28" s="26">
        <v>939</v>
      </c>
      <c r="O28" s="23">
        <v>47</v>
      </c>
      <c r="P28" s="23">
        <v>3</v>
      </c>
      <c r="Q28" s="23">
        <v>2</v>
      </c>
      <c r="R28" s="27">
        <f>'Таблица 2'!L20</f>
        <v>5149541.3099999996</v>
      </c>
      <c r="S28" s="27">
        <v>0</v>
      </c>
      <c r="T28" s="27">
        <v>0</v>
      </c>
      <c r="U28" s="27">
        <v>0</v>
      </c>
      <c r="V28" s="27">
        <f t="shared" si="1"/>
        <v>5149541.3099999996</v>
      </c>
      <c r="W28" s="28">
        <v>45657</v>
      </c>
    </row>
    <row r="29" spans="1:23">
      <c r="A29" s="23">
        <v>6154</v>
      </c>
      <c r="B29" s="29">
        <v>15</v>
      </c>
      <c r="C29" s="36">
        <v>2024</v>
      </c>
      <c r="D29" s="31" t="s">
        <v>32</v>
      </c>
      <c r="E29" s="23" t="s">
        <v>49</v>
      </c>
      <c r="F29" s="23">
        <v>1</v>
      </c>
      <c r="G29" s="23">
        <v>1993</v>
      </c>
      <c r="H29" s="23"/>
      <c r="I29" s="32" t="s">
        <v>34</v>
      </c>
      <c r="J29" s="32" t="s">
        <v>34</v>
      </c>
      <c r="K29" s="32" t="s">
        <v>34</v>
      </c>
      <c r="L29" s="26">
        <v>854.1</v>
      </c>
      <c r="M29" s="26">
        <v>525.4</v>
      </c>
      <c r="N29" s="26">
        <v>525.4</v>
      </c>
      <c r="O29" s="23">
        <v>24</v>
      </c>
      <c r="P29" s="23">
        <v>2</v>
      </c>
      <c r="Q29" s="23">
        <v>2</v>
      </c>
      <c r="R29" s="27">
        <f>'Таблица 2'!L21</f>
        <v>4453901.5190000003</v>
      </c>
      <c r="S29" s="27">
        <v>0</v>
      </c>
      <c r="T29" s="27">
        <v>0</v>
      </c>
      <c r="U29" s="27">
        <v>0</v>
      </c>
      <c r="V29" s="27">
        <f t="shared" si="1"/>
        <v>4453901.5190000003</v>
      </c>
      <c r="W29" s="28">
        <v>45657</v>
      </c>
    </row>
    <row r="30" spans="1:23">
      <c r="A30" s="23"/>
      <c r="B30" s="29"/>
      <c r="C30" s="30" t="s">
        <v>50</v>
      </c>
      <c r="D30" s="31"/>
      <c r="E30" s="23"/>
      <c r="F30" s="23"/>
      <c r="G30" s="23"/>
      <c r="H30" s="23"/>
      <c r="I30" s="32"/>
      <c r="J30" s="32"/>
      <c r="K30" s="32"/>
      <c r="L30" s="33">
        <f>SUM(L19:L29)</f>
        <v>11987.2</v>
      </c>
      <c r="M30" s="33">
        <f>SUM(M19:M29)</f>
        <v>8466.3000000000011</v>
      </c>
      <c r="N30" s="33">
        <f>SUM(N19:N29)</f>
        <v>8466.3000000000011</v>
      </c>
      <c r="O30" s="34">
        <f>SUM(O20:O29)</f>
        <v>266</v>
      </c>
      <c r="P30" s="23"/>
      <c r="Q30" s="23"/>
      <c r="R30" s="35">
        <f>SUM(R19:R29)</f>
        <v>55542113.080999993</v>
      </c>
      <c r="S30" s="35">
        <f>SUM(S20:S29)</f>
        <v>0</v>
      </c>
      <c r="T30" s="35">
        <f>SUM(T20:T29)</f>
        <v>0</v>
      </c>
      <c r="U30" s="35">
        <f>SUM(U20:U29)</f>
        <v>0</v>
      </c>
      <c r="V30" s="35">
        <f>SUM(V19:V29)</f>
        <v>55542113.080999993</v>
      </c>
      <c r="W30" s="28"/>
    </row>
    <row r="31" spans="1:23">
      <c r="A31" s="23">
        <v>1317</v>
      </c>
      <c r="B31" s="29">
        <v>16</v>
      </c>
      <c r="C31" s="24">
        <v>2025</v>
      </c>
      <c r="D31" s="23" t="s">
        <v>32</v>
      </c>
      <c r="E31" s="23" t="s">
        <v>51</v>
      </c>
      <c r="F31" s="23">
        <v>1</v>
      </c>
      <c r="G31" s="23">
        <v>1964</v>
      </c>
      <c r="H31" s="23">
        <v>2020</v>
      </c>
      <c r="I31" s="32" t="s">
        <v>34</v>
      </c>
      <c r="J31" s="32" t="s">
        <v>34</v>
      </c>
      <c r="K31" s="32" t="s">
        <v>34</v>
      </c>
      <c r="L31" s="26">
        <v>680.9</v>
      </c>
      <c r="M31" s="26">
        <v>632.6</v>
      </c>
      <c r="N31" s="26">
        <v>632.6</v>
      </c>
      <c r="O31" s="23">
        <v>32</v>
      </c>
      <c r="P31" s="23">
        <v>2</v>
      </c>
      <c r="Q31" s="23">
        <v>2</v>
      </c>
      <c r="R31" s="27">
        <f>'Таблица 2'!L23</f>
        <v>2749457.6327999998</v>
      </c>
      <c r="S31" s="27">
        <v>0</v>
      </c>
      <c r="T31" s="27">
        <v>0</v>
      </c>
      <c r="U31" s="27">
        <v>0</v>
      </c>
      <c r="V31" s="27">
        <f t="shared" ref="V31:V36" si="2">R31</f>
        <v>2749457.6327999998</v>
      </c>
      <c r="W31" s="28">
        <v>46022</v>
      </c>
    </row>
    <row r="32" spans="1:23">
      <c r="A32" s="23">
        <v>1531</v>
      </c>
      <c r="B32" s="29">
        <v>17</v>
      </c>
      <c r="C32" s="24">
        <v>2025</v>
      </c>
      <c r="D32" s="23" t="s">
        <v>32</v>
      </c>
      <c r="E32" s="23" t="s">
        <v>52</v>
      </c>
      <c r="F32" s="23">
        <v>1</v>
      </c>
      <c r="G32" s="23">
        <v>1972</v>
      </c>
      <c r="H32" s="23">
        <v>2019</v>
      </c>
      <c r="I32" s="32" t="s">
        <v>34</v>
      </c>
      <c r="J32" s="32" t="s">
        <v>34</v>
      </c>
      <c r="K32" s="32" t="s">
        <v>34</v>
      </c>
      <c r="L32" s="26">
        <v>682.35</v>
      </c>
      <c r="M32" s="26">
        <v>394.9</v>
      </c>
      <c r="N32" s="26">
        <v>394.9</v>
      </c>
      <c r="O32" s="23">
        <v>16</v>
      </c>
      <c r="P32" s="23">
        <v>2</v>
      </c>
      <c r="Q32" s="23">
        <v>2</v>
      </c>
      <c r="R32" s="27">
        <f>'Таблица 2'!L24+'Таблица 2'!L25</f>
        <v>6508356.7144000009</v>
      </c>
      <c r="S32" s="27">
        <v>0</v>
      </c>
      <c r="T32" s="27">
        <v>0</v>
      </c>
      <c r="U32" s="27">
        <v>0</v>
      </c>
      <c r="V32" s="27">
        <f t="shared" si="2"/>
        <v>6508356.7144000009</v>
      </c>
      <c r="W32" s="28">
        <v>46022</v>
      </c>
    </row>
    <row r="33" spans="1:23">
      <c r="A33" s="23">
        <v>3437</v>
      </c>
      <c r="B33" s="29">
        <v>18</v>
      </c>
      <c r="C33" s="24">
        <v>2025</v>
      </c>
      <c r="D33" s="23" t="s">
        <v>32</v>
      </c>
      <c r="E33" s="23" t="s">
        <v>47</v>
      </c>
      <c r="F33" s="23">
        <v>1</v>
      </c>
      <c r="G33" s="23">
        <v>1971</v>
      </c>
      <c r="H33" s="23">
        <v>2019</v>
      </c>
      <c r="I33" s="32" t="s">
        <v>34</v>
      </c>
      <c r="J33" s="32" t="s">
        <v>34</v>
      </c>
      <c r="K33" s="32" t="s">
        <v>34</v>
      </c>
      <c r="L33" s="26">
        <v>771.3</v>
      </c>
      <c r="M33" s="26">
        <v>714.1</v>
      </c>
      <c r="N33" s="26">
        <v>714.1</v>
      </c>
      <c r="O33" s="23">
        <v>25</v>
      </c>
      <c r="P33" s="23">
        <v>2</v>
      </c>
      <c r="Q33" s="23">
        <v>2</v>
      </c>
      <c r="R33" s="27">
        <f>'Таблица 2'!L26</f>
        <v>5122080.9709999999</v>
      </c>
      <c r="S33" s="27">
        <v>0</v>
      </c>
      <c r="T33" s="27">
        <v>0</v>
      </c>
      <c r="U33" s="27">
        <v>0</v>
      </c>
      <c r="V33" s="27">
        <f t="shared" si="2"/>
        <v>5122080.9709999999</v>
      </c>
      <c r="W33" s="28">
        <v>46022</v>
      </c>
    </row>
    <row r="34" spans="1:23">
      <c r="A34" s="23">
        <v>3769</v>
      </c>
      <c r="B34" s="29">
        <v>19</v>
      </c>
      <c r="C34" s="24">
        <v>2025</v>
      </c>
      <c r="D34" s="23" t="s">
        <v>32</v>
      </c>
      <c r="E34" s="23" t="s">
        <v>53</v>
      </c>
      <c r="F34" s="23">
        <v>1</v>
      </c>
      <c r="G34" s="23">
        <v>1977</v>
      </c>
      <c r="H34" s="23"/>
      <c r="I34" s="32" t="s">
        <v>34</v>
      </c>
      <c r="J34" s="32" t="s">
        <v>34</v>
      </c>
      <c r="K34" s="32" t="s">
        <v>34</v>
      </c>
      <c r="L34" s="26">
        <v>1109.9000000000001</v>
      </c>
      <c r="M34" s="26">
        <v>708</v>
      </c>
      <c r="N34" s="26">
        <v>708</v>
      </c>
      <c r="O34" s="23">
        <v>33</v>
      </c>
      <c r="P34" s="23">
        <v>2</v>
      </c>
      <c r="Q34" s="23">
        <v>2</v>
      </c>
      <c r="R34" s="27">
        <f>'Таблица 2'!L27</f>
        <v>5221815.574</v>
      </c>
      <c r="S34" s="27">
        <v>0</v>
      </c>
      <c r="T34" s="27">
        <v>0</v>
      </c>
      <c r="U34" s="27">
        <v>0</v>
      </c>
      <c r="V34" s="27">
        <f t="shared" si="2"/>
        <v>5221815.574</v>
      </c>
      <c r="W34" s="28">
        <v>46022</v>
      </c>
    </row>
    <row r="35" spans="1:23">
      <c r="A35" s="23">
        <v>3787</v>
      </c>
      <c r="B35" s="29">
        <v>20</v>
      </c>
      <c r="C35" s="24">
        <v>2025</v>
      </c>
      <c r="D35" s="23" t="s">
        <v>32</v>
      </c>
      <c r="E35" s="23" t="s">
        <v>54</v>
      </c>
      <c r="F35" s="23">
        <v>1</v>
      </c>
      <c r="G35" s="37">
        <v>1968</v>
      </c>
      <c r="H35" s="37">
        <v>2019</v>
      </c>
      <c r="I35" s="32" t="s">
        <v>34</v>
      </c>
      <c r="J35" s="32" t="s">
        <v>34</v>
      </c>
      <c r="K35" s="32" t="s">
        <v>34</v>
      </c>
      <c r="L35" s="38">
        <v>564.5</v>
      </c>
      <c r="M35" s="38">
        <v>342.3</v>
      </c>
      <c r="N35" s="38">
        <v>342.3</v>
      </c>
      <c r="O35" s="23">
        <v>19</v>
      </c>
      <c r="P35" s="23">
        <v>2</v>
      </c>
      <c r="Q35" s="23">
        <v>2</v>
      </c>
      <c r="R35" s="27">
        <f>'Таблица 2'!L28</f>
        <v>3053587.6540000001</v>
      </c>
      <c r="S35" s="27">
        <v>0</v>
      </c>
      <c r="T35" s="27">
        <v>0</v>
      </c>
      <c r="U35" s="27">
        <v>0</v>
      </c>
      <c r="V35" s="27">
        <f t="shared" si="2"/>
        <v>3053587.6540000001</v>
      </c>
      <c r="W35" s="28">
        <v>46022</v>
      </c>
    </row>
    <row r="36" spans="1:23">
      <c r="A36" s="23">
        <v>4328</v>
      </c>
      <c r="B36" s="29">
        <v>21</v>
      </c>
      <c r="C36" s="36">
        <v>2025</v>
      </c>
      <c r="D36" s="23" t="s">
        <v>32</v>
      </c>
      <c r="E36" s="23" t="s">
        <v>44</v>
      </c>
      <c r="F36" s="23">
        <v>1</v>
      </c>
      <c r="G36" s="37">
        <v>1969</v>
      </c>
      <c r="H36" s="37">
        <v>2024</v>
      </c>
      <c r="I36" s="32" t="s">
        <v>34</v>
      </c>
      <c r="J36" s="32" t="s">
        <v>34</v>
      </c>
      <c r="K36" s="32" t="s">
        <v>34</v>
      </c>
      <c r="L36" s="38">
        <v>523.29999999999995</v>
      </c>
      <c r="M36" s="38">
        <v>276.10000000000002</v>
      </c>
      <c r="N36" s="38">
        <v>276.10000000000002</v>
      </c>
      <c r="O36" s="23">
        <v>13</v>
      </c>
      <c r="P36" s="23">
        <v>2</v>
      </c>
      <c r="Q36" s="23">
        <v>1</v>
      </c>
      <c r="R36" s="27">
        <f>'Таблица 2'!L29</f>
        <v>2672724.9578</v>
      </c>
      <c r="S36" s="27">
        <v>0</v>
      </c>
      <c r="T36" s="27">
        <v>0</v>
      </c>
      <c r="U36" s="27">
        <v>0</v>
      </c>
      <c r="V36" s="27">
        <f t="shared" si="2"/>
        <v>2672724.9578</v>
      </c>
      <c r="W36" s="28">
        <v>46022</v>
      </c>
    </row>
    <row r="37" spans="1:23">
      <c r="A37" s="23">
        <v>6140</v>
      </c>
      <c r="B37" s="29">
        <v>22</v>
      </c>
      <c r="C37" s="36">
        <v>2025</v>
      </c>
      <c r="D37" s="23" t="s">
        <v>32</v>
      </c>
      <c r="E37" s="23" t="s">
        <v>79</v>
      </c>
      <c r="F37" s="23">
        <v>1</v>
      </c>
      <c r="G37" s="37">
        <v>1984</v>
      </c>
      <c r="H37" s="37">
        <v>2022</v>
      </c>
      <c r="I37" s="32" t="s">
        <v>34</v>
      </c>
      <c r="J37" s="32" t="s">
        <v>34</v>
      </c>
      <c r="K37" s="32" t="s">
        <v>34</v>
      </c>
      <c r="L37" s="38">
        <v>795.9</v>
      </c>
      <c r="M37" s="38">
        <v>488.3</v>
      </c>
      <c r="N37" s="38">
        <v>488.3</v>
      </c>
      <c r="O37" s="23">
        <v>13</v>
      </c>
      <c r="P37" s="23">
        <v>2</v>
      </c>
      <c r="Q37" s="23">
        <v>2</v>
      </c>
      <c r="R37" s="27">
        <f>'Таблица 2'!L30</f>
        <v>499105.06719999999</v>
      </c>
      <c r="S37" s="27">
        <v>0</v>
      </c>
      <c r="T37" s="27">
        <v>0</v>
      </c>
      <c r="U37" s="27">
        <v>0</v>
      </c>
      <c r="V37" s="27">
        <f>R37</f>
        <v>499105.06719999999</v>
      </c>
      <c r="W37" s="28">
        <v>46022</v>
      </c>
    </row>
    <row r="38" spans="1:23">
      <c r="A38" s="23"/>
      <c r="B38" s="23"/>
      <c r="C38" s="30" t="s">
        <v>55</v>
      </c>
      <c r="D38" s="39"/>
      <c r="E38" s="23"/>
      <c r="F38" s="23"/>
      <c r="G38" s="23"/>
      <c r="H38" s="23"/>
      <c r="I38" s="40"/>
      <c r="J38" s="40"/>
      <c r="K38" s="40"/>
      <c r="L38" s="33">
        <f>L31+L32+L33+L34+L35+L36+L37</f>
        <v>5128.1499999999996</v>
      </c>
      <c r="M38" s="33">
        <f>M31++M32+M33+M34+M35+M36+M37</f>
        <v>3556.3</v>
      </c>
      <c r="N38" s="33">
        <f>N31+N32+N33+N34+N35+N36+N37</f>
        <v>3556.3</v>
      </c>
      <c r="O38" s="34">
        <f>O31+O32+O33+O34+O35+O36+O37</f>
        <v>151</v>
      </c>
      <c r="P38" s="23"/>
      <c r="Q38" s="23"/>
      <c r="R38" s="35">
        <f>SUM(R31:R37)</f>
        <v>25827128.571200002</v>
      </c>
      <c r="S38" s="35">
        <v>0</v>
      </c>
      <c r="T38" s="35">
        <v>0</v>
      </c>
      <c r="U38" s="35">
        <v>0</v>
      </c>
      <c r="V38" s="35">
        <f>SUM(V31:V37)</f>
        <v>25827128.571200002</v>
      </c>
      <c r="W38" s="28">
        <v>46022</v>
      </c>
    </row>
    <row r="39" spans="1:23" s="41" customFormat="1" ht="32.25" customHeight="1">
      <c r="A39" s="42"/>
      <c r="B39" s="42"/>
      <c r="C39" s="42"/>
      <c r="D39" s="43" t="s">
        <v>56</v>
      </c>
      <c r="E39" s="34"/>
      <c r="F39" s="42"/>
      <c r="G39" s="42"/>
      <c r="H39" s="42"/>
      <c r="I39" s="20"/>
      <c r="J39" s="20"/>
      <c r="K39" s="20"/>
      <c r="L39" s="44">
        <f>L18+L30+L38</f>
        <v>21040.75</v>
      </c>
      <c r="M39" s="44">
        <f>M18+M30+M38</f>
        <v>14724.2</v>
      </c>
      <c r="N39" s="44">
        <f>N18+N30+N38</f>
        <v>14589.400000000001</v>
      </c>
      <c r="O39" s="44">
        <f>O18+O30+O38</f>
        <v>528</v>
      </c>
      <c r="P39" s="19"/>
      <c r="Q39" s="19"/>
      <c r="R39" s="44">
        <f>R18+R30+R38</f>
        <v>90698075.984200001</v>
      </c>
      <c r="S39" s="44">
        <f>S18+S30+S38</f>
        <v>0</v>
      </c>
      <c r="T39" s="44">
        <f>T18+T30+T38</f>
        <v>0</v>
      </c>
      <c r="U39" s="44">
        <f>U18+U30+U38</f>
        <v>0</v>
      </c>
      <c r="V39" s="44">
        <f>V18+V30+V38</f>
        <v>90698075.984200001</v>
      </c>
      <c r="W39" s="34"/>
    </row>
    <row r="40" spans="1:23" s="45" customFormat="1">
      <c r="A40" s="1"/>
      <c r="B40" s="1"/>
      <c r="C40" s="2"/>
      <c r="D40" s="1"/>
      <c r="E40" s="1"/>
      <c r="F40" s="1"/>
      <c r="G40" s="1"/>
      <c r="H40" s="1"/>
      <c r="I40" s="3"/>
      <c r="J40" s="3"/>
      <c r="K40" s="3"/>
      <c r="L40" s="4"/>
      <c r="M40" s="4"/>
      <c r="N40" s="4"/>
      <c r="O40" s="1"/>
      <c r="P40" s="1"/>
      <c r="Q40" s="1"/>
      <c r="R40" s="5"/>
      <c r="S40" s="5"/>
      <c r="T40" s="5"/>
      <c r="U40" s="5"/>
      <c r="V40" s="5"/>
    </row>
  </sheetData>
  <mergeCells count="25">
    <mergeCell ref="O12:O13"/>
    <mergeCell ref="P12:P13"/>
    <mergeCell ref="Q12:Q13"/>
    <mergeCell ref="R12:V12"/>
    <mergeCell ref="G12:G13"/>
    <mergeCell ref="H12:H13"/>
    <mergeCell ref="I12:K12"/>
    <mergeCell ref="L12:L13"/>
    <mergeCell ref="M12:N12"/>
    <mergeCell ref="W12:W13"/>
    <mergeCell ref="A8:W8"/>
    <mergeCell ref="A9:W9"/>
    <mergeCell ref="P10:W10"/>
    <mergeCell ref="S1:W1"/>
    <mergeCell ref="S2:W2"/>
    <mergeCell ref="S3:W3"/>
    <mergeCell ref="S4:W4"/>
    <mergeCell ref="A7:W7"/>
    <mergeCell ref="A11:W11"/>
    <mergeCell ref="A12:A13"/>
    <mergeCell ref="B12:B13"/>
    <mergeCell ref="C12:C13"/>
    <mergeCell ref="D12:D13"/>
    <mergeCell ref="E12:E13"/>
    <mergeCell ref="F12:F13"/>
  </mergeCells>
  <pageMargins left="0.7" right="0.7" top="0.75" bottom="0.75" header="0.3" footer="0.3"/>
  <pageSetup paperSize="9" scale="37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"/>
  <sheetViews>
    <sheetView topLeftCell="A25" zoomScale="70" workbookViewId="0">
      <selection activeCell="J34" sqref="J34"/>
    </sheetView>
  </sheetViews>
  <sheetFormatPr defaultColWidth="9.140625" defaultRowHeight="15"/>
  <cols>
    <col min="1" max="1" width="16.85546875" style="1" customWidth="1"/>
    <col min="2" max="2" width="17.42578125" style="1" customWidth="1"/>
    <col min="3" max="3" width="8.42578125" style="1" customWidth="1"/>
    <col min="4" max="4" width="16.5703125" style="2" customWidth="1"/>
    <col min="5" max="5" width="43.7109375" style="1" customWidth="1"/>
    <col min="6" max="6" width="50.7109375" style="1" customWidth="1"/>
    <col min="7" max="7" width="19.85546875" style="1" customWidth="1"/>
    <col min="8" max="8" width="75.28515625" style="1" customWidth="1"/>
    <col min="9" max="9" width="15.5703125" style="4" customWidth="1"/>
    <col min="10" max="10" width="15" style="4" customWidth="1"/>
    <col min="11" max="11" width="30.140625" style="46" customWidth="1"/>
    <col min="12" max="12" width="23.42578125" style="46" customWidth="1"/>
    <col min="13" max="13" width="15.7109375" style="47" customWidth="1"/>
    <col min="14" max="14" width="20.7109375" style="47" customWidth="1"/>
    <col min="15" max="15" width="19" style="47" customWidth="1"/>
    <col min="16" max="16" width="9.140625" style="1"/>
    <col min="17" max="17" width="15.7109375" style="1" customWidth="1"/>
    <col min="18" max="18" width="17" style="1" customWidth="1"/>
    <col min="19" max="19" width="11.85546875" style="1" bestFit="1" customWidth="1"/>
    <col min="20" max="20" width="9.140625" style="1"/>
    <col min="21" max="21" width="10.5703125" style="1" bestFit="1" customWidth="1"/>
    <col min="22" max="16384" width="9.140625" style="1"/>
  </cols>
  <sheetData>
    <row r="1" spans="1:15" ht="21" customHeight="1">
      <c r="A1" s="48"/>
      <c r="B1" s="48"/>
      <c r="C1" s="48"/>
    </row>
    <row r="3" spans="1:15" ht="55.5" customHeight="1">
      <c r="A3" s="117" t="s">
        <v>57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</row>
    <row r="4" spans="1:15">
      <c r="O4" s="49" t="s">
        <v>58</v>
      </c>
    </row>
    <row r="5" spans="1:15" s="50" customFormat="1" ht="180.75" customHeight="1">
      <c r="A5" s="51" t="s">
        <v>59</v>
      </c>
      <c r="B5" s="52" t="s">
        <v>60</v>
      </c>
      <c r="C5" s="42" t="s">
        <v>8</v>
      </c>
      <c r="D5" s="51" t="s">
        <v>9</v>
      </c>
      <c r="E5" s="51" t="s">
        <v>61</v>
      </c>
      <c r="F5" s="51" t="s">
        <v>11</v>
      </c>
      <c r="G5" s="51" t="s">
        <v>62</v>
      </c>
      <c r="H5" s="51" t="s">
        <v>63</v>
      </c>
      <c r="I5" s="53" t="s">
        <v>64</v>
      </c>
      <c r="J5" s="53" t="s">
        <v>65</v>
      </c>
      <c r="K5" s="54" t="s">
        <v>66</v>
      </c>
      <c r="L5" s="54" t="s">
        <v>67</v>
      </c>
      <c r="M5" s="55" t="s">
        <v>68</v>
      </c>
      <c r="N5" s="55" t="s">
        <v>69</v>
      </c>
      <c r="O5" s="55" t="s">
        <v>70</v>
      </c>
    </row>
    <row r="6" spans="1:15">
      <c r="A6" s="23">
        <v>4273</v>
      </c>
      <c r="B6" s="23">
        <v>40879</v>
      </c>
      <c r="C6" s="23">
        <v>1</v>
      </c>
      <c r="D6" s="23">
        <v>2023</v>
      </c>
      <c r="E6" s="23" t="s">
        <v>32</v>
      </c>
      <c r="F6" s="23" t="s">
        <v>33</v>
      </c>
      <c r="G6" s="23">
        <v>1</v>
      </c>
      <c r="H6" s="23" t="s">
        <v>71</v>
      </c>
      <c r="I6" s="26">
        <v>520</v>
      </c>
      <c r="J6" s="26" t="s">
        <v>72</v>
      </c>
      <c r="K6" s="56">
        <v>5955</v>
      </c>
      <c r="L6" s="56">
        <f t="shared" ref="L6:L9" si="0">M6+N6+O6</f>
        <v>3162867.24</v>
      </c>
      <c r="M6" s="56">
        <f t="shared" ref="M6:M9" si="1">I6*K6</f>
        <v>3096600</v>
      </c>
      <c r="N6" s="56">
        <f t="shared" ref="N6:N10" si="2">M6*2.14%</f>
        <v>66267.240000000005</v>
      </c>
      <c r="O6" s="56">
        <f t="shared" ref="O6:O30" si="3">0</f>
        <v>0</v>
      </c>
    </row>
    <row r="7" spans="1:15">
      <c r="A7" s="23">
        <v>1499</v>
      </c>
      <c r="B7" s="23">
        <v>14536</v>
      </c>
      <c r="C7" s="23">
        <v>2</v>
      </c>
      <c r="D7" s="23">
        <v>2023</v>
      </c>
      <c r="E7" s="23" t="s">
        <v>32</v>
      </c>
      <c r="F7" s="23" t="s">
        <v>35</v>
      </c>
      <c r="G7" s="23">
        <v>1</v>
      </c>
      <c r="H7" s="23" t="s">
        <v>73</v>
      </c>
      <c r="I7" s="26">
        <v>480</v>
      </c>
      <c r="J7" s="26" t="s">
        <v>74</v>
      </c>
      <c r="K7" s="56">
        <v>1773</v>
      </c>
      <c r="L7" s="56">
        <f t="shared" si="0"/>
        <v>869252.25600000005</v>
      </c>
      <c r="M7" s="56">
        <f t="shared" si="1"/>
        <v>851040</v>
      </c>
      <c r="N7" s="56">
        <f t="shared" si="2"/>
        <v>18212.256000000001</v>
      </c>
      <c r="O7" s="56">
        <f t="shared" si="3"/>
        <v>0</v>
      </c>
    </row>
    <row r="8" spans="1:15">
      <c r="A8" s="23">
        <v>3068</v>
      </c>
      <c r="B8" s="23">
        <v>30691</v>
      </c>
      <c r="C8" s="23">
        <v>3</v>
      </c>
      <c r="D8" s="23">
        <v>2023</v>
      </c>
      <c r="E8" s="23" t="s">
        <v>32</v>
      </c>
      <c r="F8" s="23" t="s">
        <v>36</v>
      </c>
      <c r="G8" s="23">
        <v>1</v>
      </c>
      <c r="H8" s="23" t="s">
        <v>75</v>
      </c>
      <c r="I8" s="26">
        <v>650</v>
      </c>
      <c r="J8" s="26" t="s">
        <v>72</v>
      </c>
      <c r="K8" s="56">
        <v>2133</v>
      </c>
      <c r="L8" s="56">
        <f t="shared" si="0"/>
        <v>1416120.03</v>
      </c>
      <c r="M8" s="56">
        <f t="shared" si="1"/>
        <v>1386450</v>
      </c>
      <c r="N8" s="56">
        <f t="shared" si="2"/>
        <v>29670.030000000002</v>
      </c>
      <c r="O8" s="56">
        <f t="shared" si="3"/>
        <v>0</v>
      </c>
    </row>
    <row r="9" spans="1:15">
      <c r="A9" s="23">
        <v>6101</v>
      </c>
      <c r="B9" s="23">
        <v>60100</v>
      </c>
      <c r="C9" s="23">
        <v>4</v>
      </c>
      <c r="D9" s="23">
        <v>2023</v>
      </c>
      <c r="E9" s="23" t="s">
        <v>32</v>
      </c>
      <c r="F9" s="23" t="s">
        <v>37</v>
      </c>
      <c r="G9" s="23">
        <v>1</v>
      </c>
      <c r="H9" s="23" t="s">
        <v>71</v>
      </c>
      <c r="I9" s="26">
        <v>638</v>
      </c>
      <c r="J9" s="26" t="s">
        <v>72</v>
      </c>
      <c r="K9" s="56">
        <v>5955</v>
      </c>
      <c r="L9" s="56">
        <f t="shared" si="0"/>
        <v>3880594.8059999999</v>
      </c>
      <c r="M9" s="56">
        <f t="shared" si="1"/>
        <v>3799290</v>
      </c>
      <c r="N9" s="56">
        <f t="shared" si="2"/>
        <v>81304.806000000011</v>
      </c>
      <c r="O9" s="56">
        <f t="shared" si="3"/>
        <v>0</v>
      </c>
    </row>
    <row r="10" spans="1:15">
      <c r="A10" s="23"/>
      <c r="B10" s="23"/>
      <c r="C10" s="23"/>
      <c r="D10" s="34" t="s">
        <v>76</v>
      </c>
      <c r="E10" s="23"/>
      <c r="F10" s="23"/>
      <c r="G10" s="23"/>
      <c r="H10" s="23"/>
      <c r="I10" s="26"/>
      <c r="J10" s="26"/>
      <c r="K10" s="56"/>
      <c r="L10" s="57">
        <f t="shared" ref="L10:L21" si="4">M10+N10</f>
        <v>9328834.3320000004</v>
      </c>
      <c r="M10" s="57">
        <f>SUM(M6:M9)</f>
        <v>9133380</v>
      </c>
      <c r="N10" s="57">
        <f t="shared" si="2"/>
        <v>195454.33200000002</v>
      </c>
      <c r="O10" s="57">
        <f t="shared" si="3"/>
        <v>0</v>
      </c>
    </row>
    <row r="11" spans="1:15">
      <c r="A11" s="23">
        <v>2767</v>
      </c>
      <c r="B11" s="23">
        <v>27661</v>
      </c>
      <c r="C11" s="23">
        <v>5</v>
      </c>
      <c r="D11" s="23">
        <v>2024</v>
      </c>
      <c r="E11" s="23" t="s">
        <v>32</v>
      </c>
      <c r="F11" s="23" t="s">
        <v>39</v>
      </c>
      <c r="G11" s="23">
        <v>1</v>
      </c>
      <c r="H11" s="23" t="s">
        <v>71</v>
      </c>
      <c r="I11" s="26">
        <v>950</v>
      </c>
      <c r="J11" s="26" t="s">
        <v>72</v>
      </c>
      <c r="K11" s="56">
        <v>6526</v>
      </c>
      <c r="L11" s="56">
        <f t="shared" si="4"/>
        <v>6332373.5800000001</v>
      </c>
      <c r="M11" s="56">
        <f t="shared" ref="M11:M21" si="5">K11*I11</f>
        <v>6199700</v>
      </c>
      <c r="N11" s="56">
        <f t="shared" ref="N11:N21" si="6">M11*2.14%</f>
        <v>132673.58000000002</v>
      </c>
      <c r="O11" s="57"/>
    </row>
    <row r="12" spans="1:15">
      <c r="A12" s="23">
        <v>1483</v>
      </c>
      <c r="B12" s="23">
        <v>14398</v>
      </c>
      <c r="C12" s="23">
        <v>6</v>
      </c>
      <c r="D12" s="23">
        <v>2024</v>
      </c>
      <c r="E12" s="23" t="s">
        <v>32</v>
      </c>
      <c r="F12" s="23" t="s">
        <v>40</v>
      </c>
      <c r="G12" s="23">
        <v>1</v>
      </c>
      <c r="H12" s="23" t="s">
        <v>71</v>
      </c>
      <c r="I12" s="26">
        <v>680</v>
      </c>
      <c r="J12" s="26" t="s">
        <v>72</v>
      </c>
      <c r="K12" s="56">
        <v>8845</v>
      </c>
      <c r="L12" s="56">
        <f t="shared" si="4"/>
        <v>6143312.4400000004</v>
      </c>
      <c r="M12" s="56">
        <f t="shared" si="5"/>
        <v>6014600</v>
      </c>
      <c r="N12" s="56">
        <f t="shared" si="6"/>
        <v>128712.44000000002</v>
      </c>
      <c r="O12" s="56">
        <f t="shared" si="3"/>
        <v>0</v>
      </c>
    </row>
    <row r="13" spans="1:15">
      <c r="A13" s="23">
        <v>1717</v>
      </c>
      <c r="B13" s="23">
        <v>16926</v>
      </c>
      <c r="C13" s="23">
        <v>7</v>
      </c>
      <c r="D13" s="23">
        <v>2024</v>
      </c>
      <c r="E13" s="23" t="s">
        <v>32</v>
      </c>
      <c r="F13" s="23" t="s">
        <v>41</v>
      </c>
      <c r="G13" s="23">
        <v>1</v>
      </c>
      <c r="H13" s="23" t="s">
        <v>71</v>
      </c>
      <c r="I13" s="26">
        <v>630</v>
      </c>
      <c r="J13" s="26" t="s">
        <v>72</v>
      </c>
      <c r="K13" s="56">
        <v>8845</v>
      </c>
      <c r="L13" s="56">
        <f t="shared" si="4"/>
        <v>5691598.29</v>
      </c>
      <c r="M13" s="56">
        <f t="shared" si="5"/>
        <v>5572350</v>
      </c>
      <c r="N13" s="56">
        <f t="shared" si="6"/>
        <v>119248.29000000001</v>
      </c>
      <c r="O13" s="56">
        <f t="shared" si="3"/>
        <v>0</v>
      </c>
    </row>
    <row r="14" spans="1:15">
      <c r="A14" s="23">
        <v>1609</v>
      </c>
      <c r="B14" s="23">
        <v>15810</v>
      </c>
      <c r="C14" s="23">
        <v>8</v>
      </c>
      <c r="D14" s="23">
        <v>2024</v>
      </c>
      <c r="E14" s="23" t="s">
        <v>32</v>
      </c>
      <c r="F14" s="23" t="s">
        <v>42</v>
      </c>
      <c r="G14" s="23">
        <v>1</v>
      </c>
      <c r="H14" s="23" t="s">
        <v>71</v>
      </c>
      <c r="I14" s="26">
        <v>894</v>
      </c>
      <c r="J14" s="26" t="s">
        <v>72</v>
      </c>
      <c r="K14" s="56">
        <v>8845</v>
      </c>
      <c r="L14" s="56">
        <f t="shared" si="4"/>
        <v>8076649.0020000003</v>
      </c>
      <c r="M14" s="56">
        <f t="shared" si="5"/>
        <v>7907430</v>
      </c>
      <c r="N14" s="56">
        <f t="shared" si="6"/>
        <v>169219.00200000001</v>
      </c>
      <c r="O14" s="56">
        <f t="shared" si="3"/>
        <v>0</v>
      </c>
    </row>
    <row r="15" spans="1:15">
      <c r="A15" s="23">
        <v>3437</v>
      </c>
      <c r="B15" s="23">
        <v>34148</v>
      </c>
      <c r="C15" s="23">
        <v>9</v>
      </c>
      <c r="D15" s="23">
        <v>2024</v>
      </c>
      <c r="E15" s="23" t="s">
        <v>32</v>
      </c>
      <c r="F15" s="23" t="s">
        <v>47</v>
      </c>
      <c r="G15" s="23">
        <v>1</v>
      </c>
      <c r="H15" s="23" t="s">
        <v>71</v>
      </c>
      <c r="I15" s="26">
        <v>730</v>
      </c>
      <c r="J15" s="26" t="s">
        <v>72</v>
      </c>
      <c r="K15" s="56">
        <v>8845</v>
      </c>
      <c r="L15" s="56">
        <f t="shared" si="4"/>
        <v>6595026.5899999999</v>
      </c>
      <c r="M15" s="56">
        <f t="shared" si="5"/>
        <v>6456850</v>
      </c>
      <c r="N15" s="56">
        <f t="shared" si="6"/>
        <v>138176.59000000003</v>
      </c>
      <c r="O15" s="56">
        <f t="shared" si="3"/>
        <v>0</v>
      </c>
    </row>
    <row r="16" spans="1:15">
      <c r="A16" s="23">
        <v>4350</v>
      </c>
      <c r="B16" s="23">
        <v>41553</v>
      </c>
      <c r="C16" s="23">
        <v>10</v>
      </c>
      <c r="D16" s="23">
        <v>2024</v>
      </c>
      <c r="E16" s="23" t="s">
        <v>32</v>
      </c>
      <c r="F16" s="23" t="s">
        <v>43</v>
      </c>
      <c r="G16" s="23">
        <v>1</v>
      </c>
      <c r="H16" s="23" t="s">
        <v>71</v>
      </c>
      <c r="I16" s="26">
        <v>320</v>
      </c>
      <c r="J16" s="26" t="s">
        <v>72</v>
      </c>
      <c r="K16" s="56">
        <v>8845</v>
      </c>
      <c r="L16" s="56">
        <f t="shared" si="4"/>
        <v>2890970.56</v>
      </c>
      <c r="M16" s="56">
        <f t="shared" si="5"/>
        <v>2830400</v>
      </c>
      <c r="N16" s="56">
        <f t="shared" si="6"/>
        <v>60570.560000000005</v>
      </c>
      <c r="O16" s="56">
        <f t="shared" si="3"/>
        <v>0</v>
      </c>
    </row>
    <row r="17" spans="1:15">
      <c r="A17" s="23">
        <v>4328</v>
      </c>
      <c r="B17" s="23">
        <v>41333</v>
      </c>
      <c r="C17" s="23">
        <v>11</v>
      </c>
      <c r="D17" s="23">
        <v>2024</v>
      </c>
      <c r="E17" s="23" t="s">
        <v>32</v>
      </c>
      <c r="F17" s="23" t="s">
        <v>44</v>
      </c>
      <c r="G17" s="23">
        <v>1</v>
      </c>
      <c r="H17" s="23" t="s">
        <v>71</v>
      </c>
      <c r="I17" s="26">
        <v>324</v>
      </c>
      <c r="J17" s="26" t="s">
        <v>72</v>
      </c>
      <c r="K17" s="56">
        <v>8845</v>
      </c>
      <c r="L17" s="56">
        <f t="shared" si="4"/>
        <v>2927107.6919999998</v>
      </c>
      <c r="M17" s="56">
        <f t="shared" si="5"/>
        <v>2865780</v>
      </c>
      <c r="N17" s="56">
        <f t="shared" si="6"/>
        <v>61327.69200000001</v>
      </c>
      <c r="O17" s="56">
        <f t="shared" si="3"/>
        <v>0</v>
      </c>
    </row>
    <row r="18" spans="1:15">
      <c r="A18" s="23">
        <v>4254</v>
      </c>
      <c r="B18" s="23">
        <v>40669</v>
      </c>
      <c r="C18" s="23">
        <v>12</v>
      </c>
      <c r="D18" s="23">
        <v>2024</v>
      </c>
      <c r="E18" s="23" t="s">
        <v>32</v>
      </c>
      <c r="F18" s="23" t="s">
        <v>45</v>
      </c>
      <c r="G18" s="23">
        <v>1</v>
      </c>
      <c r="H18" s="23" t="s">
        <v>71</v>
      </c>
      <c r="I18" s="26">
        <v>422</v>
      </c>
      <c r="J18" s="26" t="s">
        <v>72</v>
      </c>
      <c r="K18" s="56">
        <v>8845</v>
      </c>
      <c r="L18" s="56">
        <f t="shared" si="4"/>
        <v>3812467.426</v>
      </c>
      <c r="M18" s="56">
        <f t="shared" si="5"/>
        <v>3732590</v>
      </c>
      <c r="N18" s="56">
        <f t="shared" si="6"/>
        <v>79877.426000000007</v>
      </c>
      <c r="O18" s="56">
        <f t="shared" si="3"/>
        <v>0</v>
      </c>
    </row>
    <row r="19" spans="1:15">
      <c r="A19" s="23">
        <v>3746</v>
      </c>
      <c r="B19" s="23">
        <v>36681</v>
      </c>
      <c r="C19" s="23">
        <v>13</v>
      </c>
      <c r="D19" s="23">
        <v>2024</v>
      </c>
      <c r="E19" s="23" t="s">
        <v>32</v>
      </c>
      <c r="F19" s="23" t="s">
        <v>46</v>
      </c>
      <c r="G19" s="23">
        <v>1</v>
      </c>
      <c r="H19" s="23" t="s">
        <v>71</v>
      </c>
      <c r="I19" s="26">
        <v>384</v>
      </c>
      <c r="J19" s="26" t="s">
        <v>72</v>
      </c>
      <c r="K19" s="56">
        <v>8845</v>
      </c>
      <c r="L19" s="56">
        <f t="shared" si="4"/>
        <v>3469164.6719999998</v>
      </c>
      <c r="M19" s="56">
        <f t="shared" si="5"/>
        <v>3396480</v>
      </c>
      <c r="N19" s="56">
        <f t="shared" si="6"/>
        <v>72684.672000000006</v>
      </c>
      <c r="O19" s="56">
        <f t="shared" si="3"/>
        <v>0</v>
      </c>
    </row>
    <row r="20" spans="1:15">
      <c r="A20" s="23">
        <v>1709</v>
      </c>
      <c r="B20" s="23">
        <v>16866</v>
      </c>
      <c r="C20" s="23">
        <v>14</v>
      </c>
      <c r="D20" s="23">
        <v>2024</v>
      </c>
      <c r="E20" s="23" t="s">
        <v>32</v>
      </c>
      <c r="F20" s="23" t="s">
        <v>48</v>
      </c>
      <c r="G20" s="23">
        <v>1</v>
      </c>
      <c r="H20" s="23" t="s">
        <v>71</v>
      </c>
      <c r="I20" s="26">
        <v>570</v>
      </c>
      <c r="J20" s="26" t="s">
        <v>72</v>
      </c>
      <c r="K20" s="56">
        <v>8845</v>
      </c>
      <c r="L20" s="56">
        <f t="shared" si="4"/>
        <v>5149541.3099999996</v>
      </c>
      <c r="M20" s="56">
        <f t="shared" si="5"/>
        <v>5041650</v>
      </c>
      <c r="N20" s="56">
        <f t="shared" si="6"/>
        <v>107891.31000000001</v>
      </c>
      <c r="O20" s="56">
        <f t="shared" si="3"/>
        <v>0</v>
      </c>
    </row>
    <row r="21" spans="1:15">
      <c r="A21" s="23">
        <v>6154</v>
      </c>
      <c r="B21" s="23">
        <v>60640</v>
      </c>
      <c r="C21" s="23">
        <v>15</v>
      </c>
      <c r="D21" s="23">
        <v>2024</v>
      </c>
      <c r="E21" s="23" t="s">
        <v>32</v>
      </c>
      <c r="F21" s="23" t="s">
        <v>49</v>
      </c>
      <c r="G21" s="23">
        <v>1</v>
      </c>
      <c r="H21" s="23" t="s">
        <v>71</v>
      </c>
      <c r="I21" s="26">
        <v>493</v>
      </c>
      <c r="J21" s="26" t="s">
        <v>77</v>
      </c>
      <c r="K21" s="56">
        <v>8845</v>
      </c>
      <c r="L21" s="56">
        <f t="shared" si="4"/>
        <v>4453901.5190000003</v>
      </c>
      <c r="M21" s="56">
        <f t="shared" si="5"/>
        <v>4360585</v>
      </c>
      <c r="N21" s="56">
        <f t="shared" si="6"/>
        <v>93316.519000000015</v>
      </c>
      <c r="O21" s="56">
        <f t="shared" si="3"/>
        <v>0</v>
      </c>
    </row>
    <row r="22" spans="1:15">
      <c r="A22" s="23"/>
      <c r="B22" s="23"/>
      <c r="C22" s="23"/>
      <c r="D22" s="34" t="s">
        <v>50</v>
      </c>
      <c r="E22" s="23"/>
      <c r="F22" s="23"/>
      <c r="G22" s="23"/>
      <c r="H22" s="23"/>
      <c r="I22" s="26"/>
      <c r="J22" s="26"/>
      <c r="K22" s="56"/>
      <c r="L22" s="57">
        <f>SUM(L11:L21)</f>
        <v>55542113.081</v>
      </c>
      <c r="M22" s="57">
        <f>SUM(M11:M21)</f>
        <v>54378415</v>
      </c>
      <c r="N22" s="57">
        <f>SUM(N11:N21)</f>
        <v>1163698.0810000002</v>
      </c>
      <c r="O22" s="57">
        <v>0</v>
      </c>
    </row>
    <row r="23" spans="1:15">
      <c r="A23" s="58">
        <v>1317</v>
      </c>
      <c r="B23" s="58">
        <v>12475</v>
      </c>
      <c r="C23" s="58">
        <v>16</v>
      </c>
      <c r="D23" s="58">
        <v>2025</v>
      </c>
      <c r="E23" s="58" t="s">
        <v>32</v>
      </c>
      <c r="F23" s="58" t="s">
        <v>51</v>
      </c>
      <c r="G23" s="58">
        <v>1</v>
      </c>
      <c r="H23" s="58" t="s">
        <v>78</v>
      </c>
      <c r="I23" s="59">
        <v>303</v>
      </c>
      <c r="J23" s="59" t="s">
        <v>72</v>
      </c>
      <c r="K23" s="60">
        <v>8884</v>
      </c>
      <c r="L23" s="60">
        <f t="shared" ref="L23:L29" si="7">M23+N23+O23</f>
        <v>2749457.6327999998</v>
      </c>
      <c r="M23" s="60">
        <f t="shared" ref="M23:M29" si="8">K23*I23</f>
        <v>2691852</v>
      </c>
      <c r="N23" s="60">
        <f t="shared" ref="N23:N30" si="9">M23*2.14%</f>
        <v>57605.632800000007</v>
      </c>
      <c r="O23" s="60">
        <f t="shared" si="3"/>
        <v>0</v>
      </c>
    </row>
    <row r="24" spans="1:15">
      <c r="A24" s="58">
        <v>1531</v>
      </c>
      <c r="B24" s="58">
        <v>14896</v>
      </c>
      <c r="C24" s="58">
        <v>17</v>
      </c>
      <c r="D24" s="58">
        <v>2025</v>
      </c>
      <c r="E24" s="58" t="s">
        <v>32</v>
      </c>
      <c r="F24" s="58" t="s">
        <v>52</v>
      </c>
      <c r="G24" s="58">
        <v>1</v>
      </c>
      <c r="H24" s="58" t="s">
        <v>71</v>
      </c>
      <c r="I24" s="59">
        <v>400</v>
      </c>
      <c r="J24" s="59" t="s">
        <v>72</v>
      </c>
      <c r="K24" s="60">
        <v>8845</v>
      </c>
      <c r="L24" s="60">
        <f t="shared" si="7"/>
        <v>3613713.2</v>
      </c>
      <c r="M24" s="60">
        <f t="shared" si="8"/>
        <v>3538000</v>
      </c>
      <c r="N24" s="60">
        <f t="shared" si="9"/>
        <v>75713.200000000012</v>
      </c>
      <c r="O24" s="60">
        <f t="shared" si="3"/>
        <v>0</v>
      </c>
    </row>
    <row r="25" spans="1:15">
      <c r="A25" s="58">
        <v>1531</v>
      </c>
      <c r="B25" s="58">
        <v>14899</v>
      </c>
      <c r="C25" s="58">
        <v>18</v>
      </c>
      <c r="D25" s="58">
        <v>2025</v>
      </c>
      <c r="E25" s="58" t="s">
        <v>32</v>
      </c>
      <c r="F25" s="58" t="s">
        <v>52</v>
      </c>
      <c r="G25" s="58">
        <v>1</v>
      </c>
      <c r="H25" s="58" t="s">
        <v>78</v>
      </c>
      <c r="I25" s="59">
        <v>319</v>
      </c>
      <c r="J25" s="59" t="s">
        <v>72</v>
      </c>
      <c r="K25" s="60">
        <v>8884</v>
      </c>
      <c r="L25" s="60">
        <f t="shared" si="7"/>
        <v>2894643.5144000002</v>
      </c>
      <c r="M25" s="60">
        <f t="shared" si="8"/>
        <v>2833996</v>
      </c>
      <c r="N25" s="60">
        <f t="shared" si="9"/>
        <v>60647.514400000007</v>
      </c>
      <c r="O25" s="60">
        <f t="shared" si="3"/>
        <v>0</v>
      </c>
    </row>
    <row r="26" spans="1:15">
      <c r="A26" s="58">
        <v>3437</v>
      </c>
      <c r="B26" s="58">
        <v>34147</v>
      </c>
      <c r="C26" s="58">
        <v>19</v>
      </c>
      <c r="D26" s="58">
        <v>2025</v>
      </c>
      <c r="E26" s="58" t="s">
        <v>32</v>
      </c>
      <c r="F26" s="58" t="s">
        <v>47</v>
      </c>
      <c r="G26" s="58">
        <v>1</v>
      </c>
      <c r="H26" s="58" t="s">
        <v>75</v>
      </c>
      <c r="I26" s="59">
        <v>665</v>
      </c>
      <c r="J26" s="59" t="s">
        <v>72</v>
      </c>
      <c r="K26" s="60">
        <v>7541</v>
      </c>
      <c r="L26" s="60">
        <f t="shared" si="7"/>
        <v>5122080.9709999999</v>
      </c>
      <c r="M26" s="60">
        <f t="shared" si="8"/>
        <v>5014765</v>
      </c>
      <c r="N26" s="60">
        <f t="shared" si="9"/>
        <v>107315.97100000001</v>
      </c>
      <c r="O26" s="60">
        <f t="shared" si="3"/>
        <v>0</v>
      </c>
    </row>
    <row r="27" spans="1:15">
      <c r="A27" s="58">
        <v>3769</v>
      </c>
      <c r="B27" s="58">
        <v>36878</v>
      </c>
      <c r="C27" s="58">
        <v>20</v>
      </c>
      <c r="D27" s="58">
        <v>2025</v>
      </c>
      <c r="E27" s="58" t="s">
        <v>32</v>
      </c>
      <c r="F27" s="58" t="s">
        <v>53</v>
      </c>
      <c r="G27" s="58">
        <v>1</v>
      </c>
      <c r="H27" s="58" t="s">
        <v>71</v>
      </c>
      <c r="I27" s="59">
        <v>578</v>
      </c>
      <c r="J27" s="59" t="s">
        <v>72</v>
      </c>
      <c r="K27" s="60">
        <v>8845</v>
      </c>
      <c r="L27" s="60">
        <f t="shared" si="7"/>
        <v>5221815.574</v>
      </c>
      <c r="M27" s="60">
        <f t="shared" si="8"/>
        <v>5112410</v>
      </c>
      <c r="N27" s="60">
        <f t="shared" si="9"/>
        <v>109405.57400000001</v>
      </c>
      <c r="O27" s="60">
        <v>0</v>
      </c>
    </row>
    <row r="28" spans="1:15">
      <c r="A28" s="58">
        <v>3787</v>
      </c>
      <c r="B28" s="58">
        <v>36965</v>
      </c>
      <c r="C28" s="58">
        <v>21</v>
      </c>
      <c r="D28" s="58">
        <v>2025</v>
      </c>
      <c r="E28" s="58" t="s">
        <v>32</v>
      </c>
      <c r="F28" s="58" t="s">
        <v>54</v>
      </c>
      <c r="G28" s="58">
        <v>1</v>
      </c>
      <c r="H28" s="58" t="s">
        <v>71</v>
      </c>
      <c r="I28" s="59">
        <v>338</v>
      </c>
      <c r="J28" s="59" t="s">
        <v>72</v>
      </c>
      <c r="K28" s="60">
        <v>8845</v>
      </c>
      <c r="L28" s="60">
        <f t="shared" si="7"/>
        <v>3053587.6540000001</v>
      </c>
      <c r="M28" s="60">
        <f t="shared" si="8"/>
        <v>2989610</v>
      </c>
      <c r="N28" s="60">
        <f t="shared" si="9"/>
        <v>63977.65400000001</v>
      </c>
      <c r="O28" s="60">
        <f t="shared" si="3"/>
        <v>0</v>
      </c>
    </row>
    <row r="29" spans="1:15">
      <c r="A29" s="58">
        <v>4328</v>
      </c>
      <c r="B29" s="98">
        <v>41337</v>
      </c>
      <c r="C29" s="58">
        <v>22</v>
      </c>
      <c r="D29" s="58">
        <v>2025</v>
      </c>
      <c r="E29" s="58" t="s">
        <v>32</v>
      </c>
      <c r="F29" s="58" t="s">
        <v>44</v>
      </c>
      <c r="G29" s="58">
        <v>1</v>
      </c>
      <c r="H29" s="58" t="s">
        <v>75</v>
      </c>
      <c r="I29" s="59">
        <v>347</v>
      </c>
      <c r="J29" s="59" t="s">
        <v>72</v>
      </c>
      <c r="K29" s="60">
        <v>7541</v>
      </c>
      <c r="L29" s="60">
        <f t="shared" si="7"/>
        <v>2672724.9578</v>
      </c>
      <c r="M29" s="60">
        <f t="shared" si="8"/>
        <v>2616727</v>
      </c>
      <c r="N29" s="60">
        <f t="shared" si="9"/>
        <v>55997.957800000004</v>
      </c>
      <c r="O29" s="60">
        <f t="shared" si="3"/>
        <v>0</v>
      </c>
    </row>
    <row r="30" spans="1:15" s="97" customFormat="1">
      <c r="A30" s="98">
        <v>6140</v>
      </c>
      <c r="B30" s="98">
        <v>60474</v>
      </c>
      <c r="C30" s="92">
        <v>23</v>
      </c>
      <c r="D30" s="96">
        <v>2025</v>
      </c>
      <c r="E30" s="92" t="s">
        <v>32</v>
      </c>
      <c r="F30" s="93" t="s">
        <v>79</v>
      </c>
      <c r="G30" s="92">
        <v>1</v>
      </c>
      <c r="H30" s="93" t="s">
        <v>80</v>
      </c>
      <c r="I30" s="94">
        <v>68</v>
      </c>
      <c r="J30" s="94" t="s">
        <v>74</v>
      </c>
      <c r="K30" s="95">
        <v>7186</v>
      </c>
      <c r="L30" s="60">
        <f>M30+N30+O30</f>
        <v>499105.06719999999</v>
      </c>
      <c r="M30" s="95">
        <f>K30*I30</f>
        <v>488648</v>
      </c>
      <c r="N30" s="95">
        <f t="shared" si="9"/>
        <v>10457.067200000001</v>
      </c>
      <c r="O30" s="60">
        <f t="shared" si="3"/>
        <v>0</v>
      </c>
    </row>
    <row r="31" spans="1:15">
      <c r="A31" s="23"/>
      <c r="B31" s="23"/>
      <c r="C31" s="23"/>
      <c r="D31" s="34" t="s">
        <v>55</v>
      </c>
      <c r="E31" s="23"/>
      <c r="F31" s="23"/>
      <c r="G31" s="23"/>
      <c r="H31" s="23"/>
      <c r="I31" s="26"/>
      <c r="J31" s="26"/>
      <c r="K31" s="56"/>
      <c r="L31" s="57">
        <f>SUM(L23:L30)</f>
        <v>25827128.571200002</v>
      </c>
      <c r="M31" s="57">
        <f>SUM(M23:M30)</f>
        <v>25286008</v>
      </c>
      <c r="N31" s="57">
        <f>SUM(N23:N30)</f>
        <v>541120.57120000012</v>
      </c>
      <c r="O31" s="56">
        <f>0</f>
        <v>0</v>
      </c>
    </row>
    <row r="32" spans="1:15" s="41" customFormat="1">
      <c r="A32" s="34"/>
      <c r="B32" s="34"/>
      <c r="C32" s="23"/>
      <c r="D32" s="61"/>
      <c r="E32" s="34"/>
      <c r="F32" s="34" t="s">
        <v>56</v>
      </c>
      <c r="G32" s="34"/>
      <c r="H32" s="34"/>
      <c r="I32" s="33"/>
      <c r="J32" s="33"/>
      <c r="K32" s="57"/>
      <c r="L32" s="57">
        <f>L10+L22+L31</f>
        <v>90698075.984200001</v>
      </c>
      <c r="M32" s="57">
        <f>M10+M22+M31</f>
        <v>88797803</v>
      </c>
      <c r="N32" s="57">
        <f>N10+N22+N31</f>
        <v>1900272.9842000003</v>
      </c>
      <c r="O32" s="62">
        <v>0</v>
      </c>
    </row>
    <row r="34" spans="18:18">
      <c r="R34" s="46"/>
    </row>
  </sheetData>
  <mergeCells count="1">
    <mergeCell ref="A3:O3"/>
  </mergeCells>
  <pageMargins left="0.7" right="0.7" top="0.75" bottom="0.75" header="0.3" footer="0.3"/>
  <pageSetup paperSize="9" scale="34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N37"/>
  <sheetViews>
    <sheetView zoomScale="70" workbookViewId="0">
      <selection activeCell="K29" sqref="K29"/>
    </sheetView>
  </sheetViews>
  <sheetFormatPr defaultRowHeight="15"/>
  <cols>
    <col min="1" max="1" width="7.42578125" style="1" customWidth="1"/>
    <col min="2" max="2" width="8" style="1" customWidth="1"/>
    <col min="3" max="3" width="35.5703125" style="1" customWidth="1"/>
    <col min="4" max="4" width="15.7109375" style="1" customWidth="1"/>
    <col min="5" max="5" width="9.5703125" style="1" customWidth="1"/>
    <col min="6" max="6" width="10.5703125" style="1" customWidth="1"/>
    <col min="7" max="7" width="8.5703125" style="1" customWidth="1"/>
    <col min="8" max="8" width="10.140625" style="1" customWidth="1"/>
    <col min="9" max="9" width="8.28515625" style="1" customWidth="1"/>
    <col min="10" max="10" width="9.85546875" style="1" customWidth="1"/>
    <col min="11" max="11" width="10.28515625" style="1" customWidth="1"/>
    <col min="12" max="12" width="12.28515625" style="1" customWidth="1"/>
    <col min="13" max="13" width="14.5703125" style="1" customWidth="1"/>
    <col min="14" max="14" width="17.42578125" style="1" customWidth="1"/>
  </cols>
  <sheetData>
    <row r="1" spans="1:14">
      <c r="A1" s="16"/>
      <c r="B1" s="63"/>
      <c r="C1" s="64"/>
      <c r="D1" s="65"/>
      <c r="E1" s="66"/>
      <c r="F1" s="66"/>
      <c r="G1" s="66"/>
      <c r="H1" s="66"/>
      <c r="I1" s="6"/>
      <c r="J1" s="64"/>
      <c r="K1" s="64"/>
      <c r="L1" s="64"/>
      <c r="M1" s="64"/>
      <c r="N1" s="9"/>
    </row>
    <row r="2" spans="1:14">
      <c r="A2" s="16"/>
      <c r="B2" s="63"/>
      <c r="C2" s="64"/>
      <c r="D2" s="65"/>
      <c r="E2" s="66"/>
      <c r="F2" s="66"/>
      <c r="G2" s="66"/>
      <c r="H2" s="66"/>
      <c r="I2" s="6"/>
      <c r="J2" s="64"/>
      <c r="K2" s="64"/>
      <c r="L2" s="64"/>
      <c r="M2" s="64"/>
      <c r="N2" s="9"/>
    </row>
    <row r="3" spans="1:14">
      <c r="A3" s="16"/>
      <c r="B3" s="63"/>
      <c r="C3" s="64"/>
      <c r="D3" s="65"/>
      <c r="E3" s="66"/>
      <c r="F3" s="66"/>
      <c r="G3" s="66"/>
      <c r="H3" s="66"/>
      <c r="I3" s="6"/>
      <c r="J3" s="64"/>
      <c r="K3" s="64"/>
      <c r="L3" s="64"/>
      <c r="M3" s="64"/>
      <c r="N3" s="9"/>
    </row>
    <row r="4" spans="1:14">
      <c r="A4" s="16"/>
      <c r="B4" s="63"/>
      <c r="C4" s="64"/>
      <c r="D4" s="65"/>
      <c r="E4" s="66"/>
      <c r="F4" s="66"/>
      <c r="G4" s="66"/>
      <c r="H4" s="66"/>
      <c r="I4" s="6"/>
      <c r="J4" s="64"/>
      <c r="K4" s="64"/>
      <c r="L4" s="64"/>
      <c r="M4" s="64"/>
      <c r="N4" s="9"/>
    </row>
    <row r="5" spans="1:14">
      <c r="A5" s="16"/>
      <c r="B5" s="63"/>
      <c r="C5" s="64"/>
      <c r="D5" s="65"/>
      <c r="E5" s="66"/>
      <c r="F5" s="66"/>
      <c r="G5" s="66"/>
      <c r="H5" s="66"/>
      <c r="I5" s="6"/>
      <c r="J5" s="64"/>
      <c r="K5" s="64"/>
      <c r="L5" s="64"/>
      <c r="M5" s="64"/>
      <c r="N5" s="9"/>
    </row>
    <row r="6" spans="1:14">
      <c r="A6" s="16"/>
      <c r="B6" s="63"/>
      <c r="C6" s="64"/>
      <c r="D6" s="65"/>
      <c r="E6" s="66"/>
      <c r="F6" s="66"/>
      <c r="G6" s="66"/>
      <c r="H6" s="66"/>
      <c r="I6" s="6"/>
      <c r="J6" s="64"/>
      <c r="K6" s="64"/>
      <c r="L6" s="64"/>
      <c r="M6" s="64"/>
      <c r="N6" s="9"/>
    </row>
    <row r="7" spans="1:14">
      <c r="A7" s="16"/>
      <c r="B7" s="63"/>
      <c r="C7" s="64"/>
      <c r="D7" s="65"/>
      <c r="E7" s="66"/>
      <c r="F7" s="66"/>
      <c r="G7" s="66"/>
      <c r="H7" s="66"/>
      <c r="I7" s="6"/>
      <c r="J7" s="64"/>
      <c r="K7" s="64"/>
      <c r="L7" s="64"/>
      <c r="M7" s="64"/>
      <c r="N7" s="9"/>
    </row>
    <row r="8" spans="1:14">
      <c r="A8" s="16"/>
      <c r="B8" s="63"/>
      <c r="C8" s="64"/>
      <c r="D8" s="65"/>
      <c r="E8" s="66"/>
      <c r="F8" s="66"/>
      <c r="G8" s="66"/>
      <c r="H8" s="66"/>
      <c r="I8" s="6"/>
      <c r="J8" s="64"/>
      <c r="K8" s="64"/>
      <c r="L8" s="64"/>
      <c r="M8" s="64"/>
      <c r="N8" s="9"/>
    </row>
    <row r="9" spans="1:14">
      <c r="A9" s="16"/>
      <c r="B9" s="63"/>
      <c r="C9" s="64"/>
      <c r="D9" s="65"/>
      <c r="E9" s="66"/>
      <c r="F9" s="66"/>
      <c r="G9" s="66"/>
      <c r="H9" s="66"/>
      <c r="I9" s="6"/>
      <c r="J9" s="64"/>
      <c r="K9" s="64"/>
      <c r="L9" s="64"/>
      <c r="M9" s="64"/>
      <c r="N9" s="9"/>
    </row>
    <row r="10" spans="1:14">
      <c r="A10" s="118" t="s">
        <v>81</v>
      </c>
      <c r="B10" s="118"/>
      <c r="C10" s="118"/>
      <c r="D10" s="118"/>
      <c r="E10" s="119"/>
      <c r="F10" s="120"/>
      <c r="G10" s="120"/>
      <c r="H10" s="120"/>
      <c r="I10" s="120"/>
      <c r="J10" s="121"/>
      <c r="K10" s="121"/>
      <c r="L10" s="118"/>
      <c r="M10" s="118"/>
      <c r="N10" s="118"/>
    </row>
    <row r="11" spans="1:14">
      <c r="A11" s="122" t="s">
        <v>82</v>
      </c>
      <c r="B11" s="122"/>
      <c r="C11" s="122"/>
      <c r="D11" s="122"/>
      <c r="E11" s="123"/>
      <c r="F11" s="123"/>
      <c r="G11" s="123"/>
      <c r="H11" s="123"/>
      <c r="I11" s="123"/>
      <c r="J11" s="122"/>
      <c r="K11" s="122"/>
      <c r="L11" s="122"/>
      <c r="M11" s="122"/>
      <c r="N11" s="122"/>
    </row>
    <row r="12" spans="1:14" ht="15" customHeight="1">
      <c r="A12" s="124" t="s">
        <v>83</v>
      </c>
      <c r="B12" s="124" t="s">
        <v>84</v>
      </c>
      <c r="C12" s="126" t="s">
        <v>10</v>
      </c>
      <c r="D12" s="128" t="s">
        <v>85</v>
      </c>
      <c r="E12" s="130" t="s">
        <v>86</v>
      </c>
      <c r="F12" s="130"/>
      <c r="G12" s="130"/>
      <c r="H12" s="130"/>
      <c r="I12" s="130"/>
      <c r="J12" s="132" t="s">
        <v>87</v>
      </c>
      <c r="K12" s="132"/>
      <c r="L12" s="132"/>
      <c r="M12" s="132"/>
      <c r="N12" s="132"/>
    </row>
    <row r="13" spans="1:14">
      <c r="A13" s="124"/>
      <c r="B13" s="124"/>
      <c r="C13" s="126"/>
      <c r="D13" s="129"/>
      <c r="E13" s="131"/>
      <c r="F13" s="131"/>
      <c r="G13" s="131"/>
      <c r="H13" s="131"/>
      <c r="I13" s="131"/>
      <c r="J13" s="133"/>
      <c r="K13" s="133"/>
      <c r="L13" s="133"/>
      <c r="M13" s="133"/>
      <c r="N13" s="133"/>
    </row>
    <row r="14" spans="1:14" ht="42.75">
      <c r="A14" s="124"/>
      <c r="B14" s="124"/>
      <c r="C14" s="126"/>
      <c r="D14" s="129"/>
      <c r="E14" s="68" t="s">
        <v>88</v>
      </c>
      <c r="F14" s="68" t="s">
        <v>89</v>
      </c>
      <c r="G14" s="68" t="s">
        <v>90</v>
      </c>
      <c r="H14" s="68" t="s">
        <v>91</v>
      </c>
      <c r="I14" s="68" t="s">
        <v>27</v>
      </c>
      <c r="J14" s="69" t="s">
        <v>88</v>
      </c>
      <c r="K14" s="69" t="s">
        <v>89</v>
      </c>
      <c r="L14" s="69" t="s">
        <v>90</v>
      </c>
      <c r="M14" s="69" t="s">
        <v>91</v>
      </c>
      <c r="N14" s="69" t="s">
        <v>27</v>
      </c>
    </row>
    <row r="15" spans="1:14">
      <c r="A15" s="125"/>
      <c r="B15" s="125"/>
      <c r="C15" s="127"/>
      <c r="D15" s="67" t="s">
        <v>92</v>
      </c>
      <c r="E15" s="68" t="s">
        <v>93</v>
      </c>
      <c r="F15" s="68" t="s">
        <v>93</v>
      </c>
      <c r="G15" s="68" t="s">
        <v>93</v>
      </c>
      <c r="H15" s="68" t="s">
        <v>93</v>
      </c>
      <c r="I15" s="68" t="s">
        <v>93</v>
      </c>
      <c r="J15" s="69" t="s">
        <v>94</v>
      </c>
      <c r="K15" s="69" t="s">
        <v>94</v>
      </c>
      <c r="L15" s="69" t="s">
        <v>94</v>
      </c>
      <c r="M15" s="69" t="s">
        <v>94</v>
      </c>
      <c r="N15" s="69" t="s">
        <v>94</v>
      </c>
    </row>
    <row r="16" spans="1:14">
      <c r="A16" s="70">
        <v>1</v>
      </c>
      <c r="B16" s="70">
        <v>2</v>
      </c>
      <c r="C16" s="70">
        <v>3</v>
      </c>
      <c r="D16" s="70">
        <v>4</v>
      </c>
      <c r="E16" s="70">
        <v>6</v>
      </c>
      <c r="F16" s="70">
        <v>7</v>
      </c>
      <c r="G16" s="70">
        <v>8</v>
      </c>
      <c r="H16" s="70">
        <v>9</v>
      </c>
      <c r="I16" s="70">
        <v>10</v>
      </c>
      <c r="J16" s="70">
        <v>11</v>
      </c>
      <c r="K16" s="70">
        <v>12</v>
      </c>
      <c r="L16" s="70">
        <v>13</v>
      </c>
      <c r="M16" s="70">
        <v>14</v>
      </c>
      <c r="N16" s="70">
        <v>15</v>
      </c>
    </row>
    <row r="17" spans="1:14">
      <c r="A17" s="71">
        <v>1</v>
      </c>
      <c r="B17" s="72">
        <v>2023</v>
      </c>
      <c r="C17" s="73" t="s">
        <v>32</v>
      </c>
      <c r="D17" s="74">
        <f>'Таблица 1'!L18</f>
        <v>3925.4</v>
      </c>
      <c r="E17" s="75">
        <v>0</v>
      </c>
      <c r="F17" s="75">
        <v>0</v>
      </c>
      <c r="G17" s="75">
        <v>0</v>
      </c>
      <c r="H17" s="75">
        <f>'Таблица 1'!B17</f>
        <v>4</v>
      </c>
      <c r="I17" s="75">
        <f>'Таблица 2'!C9</f>
        <v>4</v>
      </c>
      <c r="J17" s="76">
        <v>0</v>
      </c>
      <c r="K17" s="76">
        <v>0</v>
      </c>
      <c r="L17" s="76">
        <v>0</v>
      </c>
      <c r="M17" s="76">
        <f>'Таблица 1'!R18</f>
        <v>9328834.3320000004</v>
      </c>
      <c r="N17" s="76">
        <f t="shared" ref="N17:N20" si="0">M17</f>
        <v>9328834.3320000004</v>
      </c>
    </row>
    <row r="18" spans="1:14">
      <c r="A18" s="71">
        <v>2</v>
      </c>
      <c r="B18" s="72">
        <v>2024</v>
      </c>
      <c r="C18" s="73" t="s">
        <v>32</v>
      </c>
      <c r="D18" s="74">
        <f>'Таблица 1'!L30</f>
        <v>11987.2</v>
      </c>
      <c r="E18" s="75">
        <v>0</v>
      </c>
      <c r="F18" s="77">
        <v>0</v>
      </c>
      <c r="G18" s="77">
        <v>0</v>
      </c>
      <c r="H18" s="77">
        <v>11</v>
      </c>
      <c r="I18" s="77">
        <v>11</v>
      </c>
      <c r="J18" s="78">
        <v>0</v>
      </c>
      <c r="K18" s="78">
        <v>0</v>
      </c>
      <c r="L18" s="76">
        <v>0</v>
      </c>
      <c r="M18" s="76">
        <f>'Таблица 1'!R30</f>
        <v>55542113.080999993</v>
      </c>
      <c r="N18" s="76">
        <f t="shared" si="0"/>
        <v>55542113.080999993</v>
      </c>
    </row>
    <row r="19" spans="1:14">
      <c r="A19" s="71">
        <v>3</v>
      </c>
      <c r="B19" s="72">
        <v>2025</v>
      </c>
      <c r="C19" s="73" t="s">
        <v>32</v>
      </c>
      <c r="D19" s="74">
        <f>'Таблица 1'!L38</f>
        <v>5128.1499999999996</v>
      </c>
      <c r="E19" s="75">
        <v>0</v>
      </c>
      <c r="F19" s="77">
        <v>0</v>
      </c>
      <c r="G19" s="77">
        <v>0</v>
      </c>
      <c r="H19" s="77">
        <v>7</v>
      </c>
      <c r="I19" s="77">
        <v>7</v>
      </c>
      <c r="J19" s="78">
        <v>0</v>
      </c>
      <c r="K19" s="78">
        <v>0</v>
      </c>
      <c r="L19" s="76">
        <v>0</v>
      </c>
      <c r="M19" s="76">
        <f>'Таблица 2'!L31</f>
        <v>25827128.571200002</v>
      </c>
      <c r="N19" s="76">
        <f t="shared" si="0"/>
        <v>25827128.571200002</v>
      </c>
    </row>
    <row r="20" spans="1:14" ht="29.25">
      <c r="A20" s="79"/>
      <c r="B20" s="80"/>
      <c r="C20" s="81" t="s">
        <v>56</v>
      </c>
      <c r="D20" s="82">
        <f>D18+D17+D19</f>
        <v>21040.75</v>
      </c>
      <c r="E20" s="83">
        <f>E18+E17</f>
        <v>0</v>
      </c>
      <c r="F20" s="84">
        <f t="shared" ref="F20:K20" si="1">F18+F17</f>
        <v>0</v>
      </c>
      <c r="G20" s="84">
        <f t="shared" si="1"/>
        <v>0</v>
      </c>
      <c r="H20" s="84">
        <f>H17+H18+H19</f>
        <v>22</v>
      </c>
      <c r="I20" s="77">
        <f>I17+I18+I19</f>
        <v>22</v>
      </c>
      <c r="J20" s="85">
        <f t="shared" si="1"/>
        <v>0</v>
      </c>
      <c r="K20" s="85">
        <f t="shared" si="1"/>
        <v>0</v>
      </c>
      <c r="L20" s="76">
        <v>0</v>
      </c>
      <c r="M20" s="82">
        <f>'Таблица 2'!L32</f>
        <v>90698075.984200001</v>
      </c>
      <c r="N20" s="76">
        <f t="shared" si="0"/>
        <v>90698075.984200001</v>
      </c>
    </row>
    <row r="21" spans="1:14">
      <c r="A21" s="9"/>
      <c r="B21" s="86"/>
      <c r="C21" s="87"/>
      <c r="D21" s="88"/>
      <c r="E21" s="63"/>
      <c r="F21" s="89"/>
      <c r="G21" s="89"/>
      <c r="H21" s="89"/>
      <c r="I21" s="89"/>
      <c r="J21" s="90"/>
      <c r="K21" s="90"/>
      <c r="L21" s="64"/>
      <c r="M21" s="64"/>
      <c r="N21" s="64"/>
    </row>
    <row r="22" spans="1:14">
      <c r="A22" s="64"/>
      <c r="B22" s="86"/>
      <c r="C22" s="91"/>
      <c r="D22" s="88"/>
      <c r="E22" s="63"/>
      <c r="F22" s="63"/>
      <c r="G22" s="63"/>
      <c r="H22" s="63"/>
      <c r="I22" s="63"/>
      <c r="J22" s="64"/>
      <c r="K22" s="64"/>
      <c r="L22" s="64"/>
      <c r="M22" s="64"/>
      <c r="N22" s="64"/>
    </row>
    <row r="23" spans="1:14">
      <c r="A23" s="64"/>
      <c r="B23" s="86"/>
      <c r="C23" s="91"/>
      <c r="D23" s="88"/>
      <c r="E23" s="63"/>
      <c r="F23" s="63"/>
      <c r="G23" s="63"/>
      <c r="H23" s="63"/>
      <c r="I23" s="63"/>
      <c r="J23" s="64"/>
      <c r="K23" s="64"/>
      <c r="L23" s="64"/>
      <c r="M23" s="64"/>
      <c r="N23" s="64"/>
    </row>
    <row r="24" spans="1:14">
      <c r="A24" s="64"/>
      <c r="B24" s="86"/>
      <c r="C24" s="91"/>
      <c r="D24" s="88"/>
      <c r="E24" s="63"/>
      <c r="F24" s="63"/>
      <c r="G24" s="63"/>
      <c r="H24" s="63"/>
      <c r="I24" s="63"/>
      <c r="J24" s="64"/>
      <c r="K24" s="64"/>
      <c r="L24" s="64"/>
      <c r="M24" s="64"/>
      <c r="N24" s="64"/>
    </row>
    <row r="25" spans="1:14">
      <c r="A25" s="64"/>
      <c r="B25" s="86"/>
      <c r="C25" s="91"/>
      <c r="D25" s="88"/>
      <c r="E25" s="63"/>
      <c r="F25" s="63"/>
      <c r="G25" s="63"/>
      <c r="H25" s="63"/>
      <c r="I25" s="63"/>
      <c r="J25" s="64"/>
      <c r="K25" s="64"/>
      <c r="L25" s="64"/>
      <c r="M25" s="64"/>
      <c r="N25" s="64"/>
    </row>
    <row r="26" spans="1:14">
      <c r="A26" s="64"/>
      <c r="B26" s="86"/>
      <c r="C26" s="91"/>
      <c r="D26" s="88"/>
      <c r="E26" s="63"/>
      <c r="F26" s="63"/>
      <c r="G26" s="63"/>
      <c r="H26" s="63"/>
      <c r="I26" s="63"/>
      <c r="J26" s="64"/>
      <c r="K26" s="64"/>
      <c r="L26" s="64"/>
      <c r="M26" s="64"/>
      <c r="N26" s="64"/>
    </row>
    <row r="27" spans="1:14">
      <c r="A27" s="64"/>
      <c r="B27" s="86"/>
      <c r="C27" s="91"/>
      <c r="D27" s="88"/>
      <c r="E27" s="63"/>
      <c r="F27" s="63"/>
      <c r="G27" s="63"/>
      <c r="H27" s="63"/>
      <c r="I27" s="63"/>
      <c r="J27" s="64"/>
      <c r="K27" s="64"/>
      <c r="L27" s="64"/>
      <c r="M27" s="64"/>
      <c r="N27" s="64"/>
    </row>
    <row r="28" spans="1:14">
      <c r="A28" s="64"/>
      <c r="B28" s="86"/>
      <c r="C28" s="91"/>
      <c r="D28" s="88"/>
      <c r="E28" s="63"/>
      <c r="F28" s="63"/>
      <c r="G28" s="63"/>
      <c r="H28" s="63"/>
      <c r="I28" s="63"/>
      <c r="J28" s="64"/>
      <c r="K28" s="64"/>
      <c r="L28" s="64"/>
      <c r="M28" s="64"/>
      <c r="N28" s="64"/>
    </row>
    <row r="29" spans="1:14">
      <c r="A29" s="64"/>
      <c r="B29" s="86"/>
      <c r="C29" s="91"/>
      <c r="D29" s="88"/>
      <c r="E29" s="63"/>
      <c r="F29" s="63"/>
      <c r="G29" s="63"/>
      <c r="H29" s="63"/>
      <c r="I29" s="63"/>
      <c r="J29" s="64"/>
      <c r="K29" s="64"/>
      <c r="L29" s="64"/>
      <c r="M29" s="64"/>
      <c r="N29" s="64"/>
    </row>
    <row r="30" spans="1:14">
      <c r="A30" s="64"/>
      <c r="B30" s="86"/>
      <c r="C30" s="91"/>
      <c r="D30" s="88"/>
      <c r="E30" s="63"/>
      <c r="F30" s="63"/>
      <c r="G30" s="63"/>
      <c r="H30" s="63"/>
      <c r="I30" s="63"/>
      <c r="J30" s="64"/>
      <c r="K30" s="64"/>
      <c r="L30" s="64"/>
      <c r="M30" s="64"/>
      <c r="N30" s="64"/>
    </row>
    <row r="31" spans="1:14">
      <c r="A31" s="64"/>
      <c r="B31" s="86"/>
      <c r="C31" s="91"/>
      <c r="D31" s="88"/>
      <c r="E31" s="63"/>
      <c r="F31" s="63"/>
      <c r="G31" s="63"/>
      <c r="H31" s="63"/>
      <c r="I31" s="63"/>
      <c r="J31" s="64"/>
      <c r="K31" s="64"/>
      <c r="L31" s="64"/>
      <c r="M31" s="64"/>
      <c r="N31" s="64"/>
    </row>
    <row r="32" spans="1:14">
      <c r="A32" s="64"/>
      <c r="B32" s="86"/>
      <c r="C32" s="91"/>
      <c r="D32" s="88"/>
      <c r="E32" s="63"/>
      <c r="F32" s="63"/>
      <c r="G32" s="63"/>
      <c r="H32" s="63"/>
      <c r="I32" s="63"/>
      <c r="J32" s="64"/>
      <c r="K32" s="64"/>
      <c r="L32" s="64"/>
      <c r="M32" s="64"/>
      <c r="N32" s="64"/>
    </row>
    <row r="33" spans="1:14">
      <c r="A33" s="64"/>
      <c r="B33" s="86"/>
      <c r="C33" s="91"/>
      <c r="D33" s="88"/>
      <c r="E33" s="63"/>
      <c r="F33" s="63"/>
      <c r="G33" s="63"/>
      <c r="H33" s="63"/>
      <c r="I33" s="63"/>
      <c r="J33" s="64"/>
      <c r="K33" s="64"/>
      <c r="L33" s="64"/>
      <c r="M33" s="64"/>
      <c r="N33" s="64"/>
    </row>
    <row r="34" spans="1:14">
      <c r="A34" s="64"/>
      <c r="B34" s="86"/>
      <c r="C34" s="91"/>
      <c r="D34" s="88"/>
      <c r="E34" s="63"/>
      <c r="F34" s="63"/>
      <c r="G34" s="63"/>
      <c r="H34" s="63"/>
      <c r="I34" s="63"/>
      <c r="J34" s="64"/>
      <c r="K34" s="64"/>
      <c r="L34" s="64"/>
      <c r="M34" s="64"/>
      <c r="N34" s="64"/>
    </row>
    <row r="35" spans="1:14">
      <c r="A35" s="64"/>
      <c r="B35" s="86"/>
      <c r="C35" s="91"/>
      <c r="D35" s="88"/>
      <c r="E35" s="63"/>
      <c r="F35" s="63"/>
      <c r="G35" s="63"/>
      <c r="H35" s="63"/>
      <c r="I35" s="63"/>
      <c r="J35" s="64"/>
      <c r="K35" s="64"/>
      <c r="L35" s="64"/>
      <c r="M35" s="64"/>
      <c r="N35" s="64"/>
    </row>
    <row r="36" spans="1:14">
      <c r="A36" s="64"/>
      <c r="B36" s="86"/>
      <c r="C36" s="91"/>
      <c r="D36" s="88"/>
      <c r="E36" s="63"/>
      <c r="F36" s="63"/>
      <c r="G36" s="63"/>
      <c r="H36" s="63"/>
      <c r="I36" s="63"/>
      <c r="J36" s="64"/>
      <c r="K36" s="64"/>
      <c r="L36" s="64"/>
      <c r="M36" s="64"/>
      <c r="N36" s="64"/>
    </row>
    <row r="37" spans="1:14">
      <c r="A37" s="64"/>
      <c r="B37" s="86"/>
      <c r="C37" s="91"/>
      <c r="D37" s="88"/>
      <c r="E37" s="63"/>
      <c r="F37" s="63"/>
      <c r="G37" s="63"/>
      <c r="H37" s="63"/>
      <c r="I37" s="63"/>
      <c r="J37" s="64"/>
      <c r="K37" s="64"/>
      <c r="L37" s="64"/>
      <c r="M37" s="64"/>
      <c r="N37" s="64"/>
    </row>
  </sheetData>
  <autoFilter ref="A16:N20"/>
  <mergeCells count="8">
    <mergeCell ref="A10:N10"/>
    <mergeCell ref="A11:N11"/>
    <mergeCell ref="A12:A15"/>
    <mergeCell ref="B12:B15"/>
    <mergeCell ref="C12:C15"/>
    <mergeCell ref="D12:D14"/>
    <mergeCell ref="E12:I13"/>
    <mergeCell ref="J12:N1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Таблица 1</vt:lpstr>
      <vt:lpstr>Таблица 2</vt:lpstr>
      <vt:lpstr>Таблица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Приемная</cp:lastModifiedBy>
  <cp:revision>1</cp:revision>
  <cp:lastPrinted>2025-02-03T22:17:30Z</cp:lastPrinted>
  <dcterms:created xsi:type="dcterms:W3CDTF">2020-01-09T14:46:30Z</dcterms:created>
  <dcterms:modified xsi:type="dcterms:W3CDTF">2025-02-07T16:44:23Z</dcterms:modified>
</cp:coreProperties>
</file>